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7635" activeTab="1"/>
  </bookViews>
  <sheets>
    <sheet name="Титул 131" sheetId="1" r:id="rId1"/>
    <sheet name="План 131" sheetId="2" r:id="rId2"/>
    <sheet name="семестровка" sheetId="3" state="hidden" r:id="rId3"/>
    <sheet name="до наказу" sheetId="4" state="hidden" r:id="rId4"/>
    <sheet name="сем 1" sheetId="5" state="hidden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<sst xmlns="http://schemas.openxmlformats.org/spreadsheetml/2006/main" count="563" uniqueCount="225">
  <si>
    <t>Назва дисципліни</t>
  </si>
  <si>
    <t>Кількість кредитів ЄКТС</t>
  </si>
  <si>
    <t>Кількість годин</t>
  </si>
  <si>
    <t>Годин на тиждень</t>
  </si>
  <si>
    <t>Форма контролю</t>
  </si>
  <si>
    <t>% аудиторних годин</t>
  </si>
  <si>
    <t>Загальний обсяг</t>
  </si>
  <si>
    <t>аудиторних</t>
  </si>
  <si>
    <t>всього</t>
  </si>
  <si>
    <t>у тому числі:</t>
  </si>
  <si>
    <t>П</t>
  </si>
  <si>
    <t>С</t>
  </si>
  <si>
    <t>О</t>
  </si>
  <si>
    <t>З</t>
  </si>
  <si>
    <t>Фізичне виховання</t>
  </si>
  <si>
    <t>І</t>
  </si>
  <si>
    <t>Всього</t>
  </si>
  <si>
    <t>контроль</t>
  </si>
  <si>
    <t>самостійна робота</t>
  </si>
  <si>
    <t>лекції</t>
  </si>
  <si>
    <t>лабораторні</t>
  </si>
  <si>
    <t>практичні</t>
  </si>
  <si>
    <t>ДЗ</t>
  </si>
  <si>
    <t>В</t>
  </si>
  <si>
    <t>Державна атестація</t>
  </si>
  <si>
    <t>обовязкові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</si>
  <si>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</si>
  <si>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</si>
  <si>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</si>
  <si>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</si>
  <si>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</si>
  <si>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</si>
  <si>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(Ковальов В.Д.)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</si>
  <si>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</si>
  <si>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</si>
  <si>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</si>
  <si>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</si>
  <si>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</si>
  <si>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</si>
  <si>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</si>
  <si>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</si>
  <si>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</si>
  <si>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</si>
  <si>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</si>
  <si>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</si>
  <si>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</si>
  <si>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</si>
  <si>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Т</t>
  </si>
  <si>
    <t>К</t>
  </si>
  <si>
    <t>А</t>
  </si>
  <si>
    <t>Теоретичне навчання</t>
  </si>
  <si>
    <t>Практика</t>
  </si>
  <si>
    <t>Виконання дипломн. проекту</t>
  </si>
  <si>
    <t>Держ. атест.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</si>
  <si>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</si>
  <si>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</si>
  <si>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</si>
  <si>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</si>
  <si>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</si>
  <si>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</si>
  <si>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</si>
  <si>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Ректор ________________________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</si>
  <si>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</si>
  <si>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 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</si>
  <si>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</si>
  <si>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Екзаменаційна сесія та проміж. контроль</t>
  </si>
  <si>
    <t>Дипломне проектування</t>
  </si>
  <si>
    <t xml:space="preserve">       II. ЗВЕДЕНІ ДАНІ ПРО БЮДЖЕТ ЧАСУ, тижні  </t>
  </si>
  <si>
    <t>IV. ДЕРЖАВНА АТЕСТАЦІЯ</t>
  </si>
  <si>
    <t xml:space="preserve">ІІІ. ПРАКТИКА </t>
  </si>
  <si>
    <t>НАЗВА ДИСЦИПЛІН</t>
  </si>
  <si>
    <t>Розподіл за семестрами</t>
  </si>
  <si>
    <t>Кількість кредитів ECTS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</si>
  <si>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</si>
  <si>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</si>
  <si>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</si>
  <si>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</si>
  <si>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</si>
  <si>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</si>
  <si>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</si>
  <si>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</si>
  <si>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</si>
  <si>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практич</t>
  </si>
  <si>
    <t>1 курс</t>
  </si>
  <si>
    <t>2 курс</t>
  </si>
  <si>
    <t>1.1.  Цикл загальної підготовки</t>
  </si>
  <si>
    <t>1.1.1</t>
  </si>
  <si>
    <t>1.1.2</t>
  </si>
  <si>
    <t>1.1.3</t>
  </si>
  <si>
    <t>Разом:</t>
  </si>
  <si>
    <t>1.2 Цикл професійної підготовки</t>
  </si>
  <si>
    <t>2.1.  Цикл загальної підготовки</t>
  </si>
  <si>
    <t>2.1.1</t>
  </si>
  <si>
    <t>2.1.2</t>
  </si>
  <si>
    <t>Разом п.2.1</t>
  </si>
  <si>
    <t>2.2.1</t>
  </si>
  <si>
    <t>2.2.2</t>
  </si>
  <si>
    <t>2.2.3</t>
  </si>
  <si>
    <t>2.2.4</t>
  </si>
  <si>
    <t>3.1</t>
  </si>
  <si>
    <t>Переддипломна практика</t>
  </si>
  <si>
    <t>4.1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</si>
  <si>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</si>
  <si>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</si>
  <si>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</si>
  <si>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</si>
  <si>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</si>
  <si>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1.2.3</t>
  </si>
  <si>
    <t>1.2.4</t>
  </si>
  <si>
    <t>1.2.6</t>
  </si>
  <si>
    <t>1.2.7</t>
  </si>
  <si>
    <t>1.2.8</t>
  </si>
  <si>
    <t>2д</t>
  </si>
  <si>
    <t>Разом п. 2.2</t>
  </si>
  <si>
    <t>Разом п.1.2</t>
  </si>
  <si>
    <t>Разом п. 1.3</t>
  </si>
  <si>
    <t>Разом п 1.4</t>
  </si>
  <si>
    <t>Разом обов'язкові компоненти освітньої програми</t>
  </si>
  <si>
    <t>Разом вибіркові компоненти освітньої програми</t>
  </si>
  <si>
    <t>Загальна кількість</t>
  </si>
  <si>
    <t>обов'язкові</t>
  </si>
  <si>
    <t>Частка кредитів</t>
  </si>
  <si>
    <t>Загальний цикл</t>
  </si>
  <si>
    <t>Професійний цикл</t>
  </si>
  <si>
    <t>Дипломна робота</t>
  </si>
  <si>
    <t>4.2</t>
  </si>
  <si>
    <t>2.2.  Цикл професійної підготовки</t>
  </si>
  <si>
    <t>Д</t>
  </si>
  <si>
    <t>Переддипломна</t>
  </si>
  <si>
    <t>8 семестр 13 тижнів</t>
  </si>
  <si>
    <t>Голова проектної групи</t>
  </si>
  <si>
    <t>2а</t>
  </si>
  <si>
    <t>2б</t>
  </si>
  <si>
    <t>1</t>
  </si>
  <si>
    <t>1.1.4</t>
  </si>
  <si>
    <t>Державна атестація (захист дипломної роботи)</t>
  </si>
  <si>
    <t>1.2.1.1</t>
  </si>
  <si>
    <t>1.2.1.2</t>
  </si>
  <si>
    <t>№ з/п</t>
  </si>
  <si>
    <t>САПР зварних конструкцій / САПР технології зварювання</t>
  </si>
  <si>
    <t xml:space="preserve">Курсова робота (Технологія та устаткування зварювання плавленням ) </t>
  </si>
  <si>
    <t>1 семестр 15 тижнів</t>
  </si>
  <si>
    <t>2 семестр 18 тижнів</t>
  </si>
  <si>
    <t>Іноземна мова (за професійним спрямуванням)/ Правове забезпечення безпеки підприємств України</t>
  </si>
  <si>
    <t>Іноземна мова (за професійним спрямуванням)/ Працевлаштування та ділова кар’єра/ Філософія і наука</t>
  </si>
  <si>
    <t>Охорона праці в галузі та цивільний захист</t>
  </si>
  <si>
    <t>Методика та організація наукових досліджень</t>
  </si>
  <si>
    <t>Основи сучасних теорій моделювання процесів</t>
  </si>
  <si>
    <t>Інтелектуальна власність</t>
  </si>
  <si>
    <t>Автоматизація виробничих процесів машинобудування</t>
  </si>
  <si>
    <t>Технологічне оснащення автоматизованих дільниць та цехів</t>
  </si>
  <si>
    <t>САПР технологічних процесів</t>
  </si>
  <si>
    <t>Системи автоматизованого програмування верстатів з ЧПУ</t>
  </si>
  <si>
    <t>Автоматизація виробничих процесів машинобудування (курсова робота)</t>
  </si>
  <si>
    <t>Система 3-D моделювання Power Shape</t>
  </si>
  <si>
    <t xml:space="preserve">Технологія функціональних та нано-поверхонь </t>
  </si>
  <si>
    <t>Діагностика технологічних систем та виробів машинобудування/ Інженерний консалтинг у технології машинобудування</t>
  </si>
  <si>
    <t>Мехатроніка в технологічних системах</t>
  </si>
  <si>
    <t>Цільова індивідуальна підготовка</t>
  </si>
  <si>
    <t>Технологічні основи ГВС</t>
  </si>
  <si>
    <t>Технології машинобудування МАГІСТР ОПП</t>
  </si>
  <si>
    <t>Кваліфікація:  магістр з прикладної механіки</t>
  </si>
  <si>
    <t>На основі першого (бакалаврського) рівня вищої освіти</t>
  </si>
  <si>
    <r>
      <t xml:space="preserve">підготовки: </t>
    </r>
    <r>
      <rPr>
        <b/>
        <sz val="20"/>
        <rFont val="Times New Roman"/>
        <family val="1"/>
      </rPr>
      <t>магістра</t>
    </r>
  </si>
  <si>
    <r>
      <t xml:space="preserve">з галузі знань:  </t>
    </r>
    <r>
      <rPr>
        <b/>
        <sz val="20"/>
        <rFont val="Times New Roman"/>
        <family val="1"/>
      </rPr>
      <t>13 Механічна інженерія</t>
    </r>
  </si>
  <si>
    <r>
      <t xml:space="preserve">спеціальність: </t>
    </r>
    <r>
      <rPr>
        <b/>
        <sz val="20"/>
        <rFont val="Times New Roman"/>
        <family val="1"/>
      </rPr>
      <t>131 Прикладна механіка</t>
    </r>
  </si>
  <si>
    <t>Срок навчання - 1 рік 4 місяці</t>
  </si>
  <si>
    <r>
      <t xml:space="preserve">освітньо-професійна програма: </t>
    </r>
    <r>
      <rPr>
        <b/>
        <sz val="20"/>
        <rFont val="Times New Roman"/>
        <family val="1"/>
      </rPr>
      <t>Технології машинобудування</t>
    </r>
  </si>
  <si>
    <t>Кількість аудиторних годин за семестрами</t>
  </si>
  <si>
    <t>Іноземна мова (за професійним спрямуванням)</t>
  </si>
  <si>
    <t>Правове забезпечення безпеки підприємств України</t>
  </si>
  <si>
    <t>Працевлаштування та ділова кар’єра</t>
  </si>
  <si>
    <t>Автоматизація виробничих процесів машинобудування (курс. робота)</t>
  </si>
  <si>
    <t xml:space="preserve">Технологія функціональних та нано- поверхонь </t>
  </si>
  <si>
    <t>Діагностика технологічних систем та виробів машинобудування</t>
  </si>
  <si>
    <t>Цільова індивідуальна підготовка (1)</t>
  </si>
  <si>
    <t>Цільова індивідуальна підготовка (2)</t>
  </si>
  <si>
    <t>Декан ФІТО</t>
  </si>
  <si>
    <t>О.Г. Гринь</t>
  </si>
  <si>
    <t>С.В. Ковалевський</t>
  </si>
  <si>
    <t>2</t>
  </si>
  <si>
    <t>Обслуговування високотехнологічних комплексів</t>
  </si>
  <si>
    <t>2. ВИБІРКОВІ ДИСЦИПЛІНИ</t>
  </si>
  <si>
    <t>3. Практична підготовка</t>
  </si>
  <si>
    <t>4 Державна атестація</t>
  </si>
  <si>
    <t>Завідувач кафедри ТМ</t>
  </si>
  <si>
    <t>V. План навчального процесу        2019/2020 навч. рік                        набір 2019 р.</t>
  </si>
  <si>
    <t>1. ОБОВ'ЯЗКОВІ ДИСЦИПЛІНИ</t>
  </si>
  <si>
    <t>Вибірковий блок 1</t>
  </si>
  <si>
    <t>Вибірковий блок 2</t>
  </si>
  <si>
    <t>2.1.3</t>
  </si>
  <si>
    <t>2.1.4</t>
  </si>
  <si>
    <t>2.2.5</t>
  </si>
  <si>
    <t>2.2.6</t>
  </si>
  <si>
    <t>" 24   " квітня  2019 р.</t>
  </si>
  <si>
    <t>согласовать</t>
  </si>
  <si>
    <t>1.1.5</t>
  </si>
  <si>
    <t>1.1.5.1</t>
  </si>
  <si>
    <t>1.1.5.2</t>
  </si>
  <si>
    <t>с*</t>
  </si>
  <si>
    <t>1 семестр</t>
  </si>
  <si>
    <t>2а, 2б семестр</t>
  </si>
  <si>
    <t>Кількість годин / тиждень</t>
  </si>
  <si>
    <t>Лекції</t>
  </si>
  <si>
    <t>Лаб. роботи</t>
  </si>
  <si>
    <t>Практ. заняття</t>
  </si>
  <si>
    <t>Семестровий  контроль</t>
  </si>
  <si>
    <t>залік</t>
  </si>
  <si>
    <t>екз</t>
  </si>
  <si>
    <t>кп</t>
  </si>
  <si>
    <t>кр</t>
  </si>
  <si>
    <t>іспит</t>
  </si>
  <si>
    <t>-ТМ-19-1м</t>
  </si>
  <si>
    <t>2а семестр</t>
  </si>
  <si>
    <t>2б семестр</t>
  </si>
  <si>
    <t>курсова 
робота</t>
  </si>
  <si>
    <t xml:space="preserve">Примітка: д - диференційований залік; ф* - факультатив; с* - секційні заняття </t>
  </si>
  <si>
    <t xml:space="preserve">Кількість аудиторних годин </t>
  </si>
  <si>
    <t>викладач</t>
  </si>
  <si>
    <t xml:space="preserve">ТМ-19-1м,    2019/2020 навч. рік                      </t>
  </si>
  <si>
    <t>Фізичне виховання С*</t>
  </si>
  <si>
    <t>Т</t>
  </si>
  <si>
    <t>кількість тижнів у семестрі</t>
  </si>
  <si>
    <t>протокол № 11</t>
  </si>
  <si>
    <t>2+c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</si>
</sst>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-;\-* #,##0_-;\ _-;_-@_-"/>
    <numFmt numFmtId="173" formatCode="#,##0.0_ ;\-#,##0.0\ "/>
    <numFmt numFmtId="174" formatCode="0.0"/>
    <numFmt numFmtId="175" formatCode="#,##0.0_-;\-* #,##0.0_-;\ _-;_-@_-"/>
    <numFmt numFmtId="176" formatCode="#,##0_ ;\-#,##0\ "/>
    <numFmt numFmtId="177" formatCode="#,##0_-;\-* #,##0_-;\ &quot;&quot;_-;_-@_-"/>
    <numFmt numFmtId="178" formatCode="#,##0;\-* #,##0_-;\ &quot;&quot;_-;_-@_-"/>
    <numFmt numFmtId="179" formatCode="#,##0.0;\-* #,##0.0_-;\ &quot;&quot;_-;_-@_-"/>
    <numFmt numFmtId="180" formatCode="#,##0.0_-;\-* #,##0.0_-;\ &quot;&quot;_-;_-@_-"/>
    <numFmt numFmtId="181" formatCode="#,##0;\-* #,##0_-;\ 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6"/>
      <name val="Arial Cyr"/>
      <family val="2"/>
    </font>
    <font>
      <sz val="13"/>
      <name val="Times New Roman"/>
      <family val="1"/>
    </font>
    <font>
      <sz val="13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medium"/>
      <right/>
      <top style="medium"/>
      <bottom style="thin">
        <color indexed="8"/>
      </bottom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8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173" fontId="2" fillId="0" borderId="10" xfId="61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175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/>
    </xf>
    <xf numFmtId="0" fontId="10" fillId="0" borderId="0" xfId="52" applyFont="1">
      <alignment/>
      <protection/>
    </xf>
    <xf numFmtId="0" fontId="14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52" applyFont="1">
      <alignment/>
      <protection/>
    </xf>
    <xf numFmtId="0" fontId="8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7" fontId="7" fillId="0" borderId="0" xfId="54" applyNumberFormat="1" applyFont="1" applyFill="1" applyBorder="1" applyAlignment="1" applyProtection="1">
      <alignment vertical="center"/>
      <protection/>
    </xf>
    <xf numFmtId="0" fontId="7" fillId="32" borderId="26" xfId="54" applyNumberFormat="1" applyFont="1" applyFill="1" applyBorder="1" applyAlignment="1" applyProtection="1">
      <alignment horizontal="center" vertical="center"/>
      <protection/>
    </xf>
    <xf numFmtId="0" fontId="7" fillId="32" borderId="0" xfId="54" applyNumberFormat="1" applyFont="1" applyFill="1" applyBorder="1" applyAlignment="1" applyProtection="1">
      <alignment horizontal="center" vertical="center"/>
      <protection/>
    </xf>
    <xf numFmtId="49" fontId="11" fillId="32" borderId="24" xfId="54" applyNumberFormat="1" applyFont="1" applyFill="1" applyBorder="1" applyAlignment="1">
      <alignment vertical="center" wrapText="1"/>
      <protection/>
    </xf>
    <xf numFmtId="0" fontId="11" fillId="32" borderId="15" xfId="54" applyFont="1" applyFill="1" applyBorder="1" applyAlignment="1">
      <alignment horizontal="center" vertical="center" wrapText="1"/>
      <protection/>
    </xf>
    <xf numFmtId="49" fontId="11" fillId="32" borderId="16" xfId="54" applyNumberFormat="1" applyFont="1" applyFill="1" applyBorder="1" applyAlignment="1">
      <alignment horizontal="center" vertical="center" wrapText="1"/>
      <protection/>
    </xf>
    <xf numFmtId="49" fontId="11" fillId="32" borderId="20" xfId="54" applyNumberFormat="1" applyFont="1" applyFill="1" applyBorder="1" applyAlignment="1">
      <alignment horizontal="center" vertical="center" wrapText="1"/>
      <protection/>
    </xf>
    <xf numFmtId="177" fontId="7" fillId="0" borderId="0" xfId="54" applyNumberFormat="1" applyFont="1" applyFill="1" applyBorder="1" applyAlignment="1" applyProtection="1">
      <alignment vertical="center"/>
      <protection/>
    </xf>
    <xf numFmtId="0" fontId="11" fillId="32" borderId="18" xfId="54" applyFont="1" applyFill="1" applyBorder="1" applyAlignment="1">
      <alignment horizontal="center" vertical="center" wrapText="1"/>
      <protection/>
    </xf>
    <xf numFmtId="49" fontId="11" fillId="32" borderId="10" xfId="54" applyNumberFormat="1" applyFont="1" applyFill="1" applyBorder="1" applyAlignment="1">
      <alignment horizontal="center" vertical="center" wrapText="1"/>
      <protection/>
    </xf>
    <xf numFmtId="49" fontId="11" fillId="32" borderId="21" xfId="54" applyNumberFormat="1" applyFont="1" applyFill="1" applyBorder="1" applyAlignment="1">
      <alignment horizontal="center" vertical="center" wrapText="1"/>
      <protection/>
    </xf>
    <xf numFmtId="0" fontId="11" fillId="32" borderId="18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26" fillId="32" borderId="25" xfId="0" applyNumberFormat="1" applyFont="1" applyFill="1" applyBorder="1" applyAlignment="1">
      <alignment vertical="center" wrapText="1"/>
    </xf>
    <xf numFmtId="177" fontId="27" fillId="0" borderId="0" xfId="54" applyNumberFormat="1" applyFont="1" applyFill="1" applyBorder="1" applyAlignment="1" applyProtection="1">
      <alignment vertical="center"/>
      <protection/>
    </xf>
    <xf numFmtId="49" fontId="11" fillId="32" borderId="27" xfId="0" applyNumberFormat="1" applyFont="1" applyFill="1" applyBorder="1" applyAlignment="1" applyProtection="1">
      <alignment horizontal="center" vertical="center"/>
      <protection/>
    </xf>
    <xf numFmtId="49" fontId="11" fillId="32" borderId="25" xfId="54" applyNumberFormat="1" applyFont="1" applyFill="1" applyBorder="1" applyAlignment="1">
      <alignment horizontal="left" vertical="center" wrapText="1"/>
      <protection/>
    </xf>
    <xf numFmtId="0" fontId="11" fillId="32" borderId="21" xfId="54" applyFont="1" applyFill="1" applyBorder="1" applyAlignment="1">
      <alignment horizontal="center" vertical="center" wrapText="1"/>
      <protection/>
    </xf>
    <xf numFmtId="49" fontId="11" fillId="32" borderId="25" xfId="54" applyNumberFormat="1" applyFont="1" applyFill="1" applyBorder="1" applyAlignment="1">
      <alignment vertical="center" wrapText="1"/>
      <protection/>
    </xf>
    <xf numFmtId="177" fontId="11" fillId="32" borderId="18" xfId="54" applyNumberFormat="1" applyFont="1" applyFill="1" applyBorder="1" applyAlignment="1" applyProtection="1">
      <alignment horizontal="center" vertical="center"/>
      <protection/>
    </xf>
    <xf numFmtId="49" fontId="11" fillId="32" borderId="28" xfId="0" applyNumberFormat="1" applyFont="1" applyFill="1" applyBorder="1" applyAlignment="1" applyProtection="1">
      <alignment horizontal="center" vertical="center"/>
      <protection/>
    </xf>
    <xf numFmtId="1" fontId="11" fillId="32" borderId="29" xfId="54" applyNumberFormat="1" applyFont="1" applyFill="1" applyBorder="1" applyAlignment="1">
      <alignment horizontal="center" vertical="center" wrapText="1"/>
      <protection/>
    </xf>
    <xf numFmtId="0" fontId="7" fillId="32" borderId="15" xfId="54" applyNumberFormat="1" applyFont="1" applyFill="1" applyBorder="1" applyAlignment="1" applyProtection="1">
      <alignment horizontal="center" vertical="center"/>
      <protection/>
    </xf>
    <xf numFmtId="1" fontId="11" fillId="32" borderId="30" xfId="54" applyNumberFormat="1" applyFont="1" applyFill="1" applyBorder="1" applyAlignment="1">
      <alignment horizontal="center" vertical="center" wrapText="1"/>
      <protection/>
    </xf>
    <xf numFmtId="179" fontId="7" fillId="0" borderId="31" xfId="54" applyNumberFormat="1" applyFont="1" applyFill="1" applyBorder="1" applyAlignment="1" applyProtection="1">
      <alignment horizontal="center" vertical="center"/>
      <protection/>
    </xf>
    <xf numFmtId="0" fontId="7" fillId="0" borderId="32" xfId="54" applyNumberFormat="1" applyFont="1" applyFill="1" applyBorder="1" applyAlignment="1" applyProtection="1">
      <alignment horizontal="center" vertical="center"/>
      <protection/>
    </xf>
    <xf numFmtId="0" fontId="7" fillId="0" borderId="33" xfId="54" applyNumberFormat="1" applyFont="1" applyFill="1" applyBorder="1" applyAlignment="1" applyProtection="1">
      <alignment horizontal="center" vertical="center"/>
      <protection/>
    </xf>
    <xf numFmtId="0" fontId="7" fillId="0" borderId="34" xfId="54" applyNumberFormat="1" applyFont="1" applyFill="1" applyBorder="1" applyAlignment="1" applyProtection="1">
      <alignment horizontal="center" vertical="center"/>
      <protection/>
    </xf>
    <xf numFmtId="1" fontId="7" fillId="0" borderId="23" xfId="54" applyNumberFormat="1" applyFont="1" applyFill="1" applyBorder="1" applyAlignment="1">
      <alignment horizontal="center" vertical="center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49" fontId="7" fillId="0" borderId="21" xfId="54" applyNumberFormat="1" applyFont="1" applyFill="1" applyBorder="1" applyAlignment="1">
      <alignment horizontal="center" vertical="center"/>
      <protection/>
    </xf>
    <xf numFmtId="0" fontId="7" fillId="0" borderId="21" xfId="54" applyNumberFormat="1" applyFont="1" applyFill="1" applyBorder="1" applyAlignment="1">
      <alignment horizontal="center" vertical="center"/>
      <protection/>
    </xf>
    <xf numFmtId="0" fontId="7" fillId="0" borderId="19" xfId="54" applyNumberFormat="1" applyFont="1" applyFill="1" applyBorder="1" applyAlignment="1" applyProtection="1">
      <alignment horizontal="center" vertical="center"/>
      <protection/>
    </xf>
    <xf numFmtId="49" fontId="7" fillId="0" borderId="35" xfId="54" applyNumberFormat="1" applyFont="1" applyFill="1" applyBorder="1" applyAlignment="1">
      <alignment vertical="center" wrapText="1"/>
      <protection/>
    </xf>
    <xf numFmtId="179" fontId="7" fillId="0" borderId="25" xfId="54" applyNumberFormat="1" applyFont="1" applyFill="1" applyBorder="1" applyAlignment="1" applyProtection="1">
      <alignment horizontal="center" vertical="center"/>
      <protection/>
    </xf>
    <xf numFmtId="1" fontId="7" fillId="0" borderId="10" xfId="54" applyNumberFormat="1" applyFont="1" applyFill="1" applyBorder="1" applyAlignment="1">
      <alignment horizontal="center" vertical="center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1" fontId="7" fillId="0" borderId="19" xfId="54" applyNumberFormat="1" applyFont="1" applyFill="1" applyBorder="1" applyAlignment="1">
      <alignment horizontal="center" vertical="center" wrapText="1"/>
      <protection/>
    </xf>
    <xf numFmtId="0" fontId="7" fillId="0" borderId="18" xfId="54" applyNumberFormat="1" applyFont="1" applyFill="1" applyBorder="1" applyAlignment="1">
      <alignment horizontal="center" vertical="center" wrapText="1"/>
      <protection/>
    </xf>
    <xf numFmtId="0" fontId="7" fillId="0" borderId="19" xfId="54" applyNumberFormat="1" applyFont="1" applyFill="1" applyBorder="1" applyAlignment="1">
      <alignment horizontal="center" vertical="center" wrapText="1"/>
      <protection/>
    </xf>
    <xf numFmtId="0" fontId="7" fillId="0" borderId="23" xfId="54" applyNumberFormat="1" applyFont="1" applyFill="1" applyBorder="1" applyAlignment="1">
      <alignment horizontal="center" vertical="center" wrapText="1"/>
      <protection/>
    </xf>
    <xf numFmtId="0" fontId="7" fillId="0" borderId="21" xfId="54" applyNumberFormat="1" applyFont="1" applyFill="1" applyBorder="1" applyAlignment="1">
      <alignment horizontal="center" vertical="center" wrapText="1"/>
      <protection/>
    </xf>
    <xf numFmtId="0" fontId="7" fillId="0" borderId="23" xfId="54" applyNumberFormat="1" applyFont="1" applyFill="1" applyBorder="1" applyAlignment="1" applyProtection="1">
      <alignment horizontal="center" vertical="center"/>
      <protection/>
    </xf>
    <xf numFmtId="0" fontId="7" fillId="0" borderId="18" xfId="54" applyNumberFormat="1" applyFont="1" applyFill="1" applyBorder="1" applyAlignment="1" applyProtection="1">
      <alignment horizontal="center" vertical="center"/>
      <protection/>
    </xf>
    <xf numFmtId="0" fontId="7" fillId="32" borderId="16" xfId="54" applyNumberFormat="1" applyFont="1" applyFill="1" applyBorder="1" applyAlignment="1" applyProtection="1">
      <alignment horizontal="center" vertical="center"/>
      <protection/>
    </xf>
    <xf numFmtId="49" fontId="7" fillId="32" borderId="36" xfId="54" applyNumberFormat="1" applyFont="1" applyFill="1" applyBorder="1" applyAlignment="1">
      <alignment vertical="center" wrapText="1"/>
      <protection/>
    </xf>
    <xf numFmtId="0" fontId="7" fillId="32" borderId="34" xfId="54" applyNumberFormat="1" applyFont="1" applyFill="1" applyBorder="1" applyAlignment="1" applyProtection="1">
      <alignment horizontal="center" vertical="center"/>
      <protection/>
    </xf>
    <xf numFmtId="178" fontId="7" fillId="32" borderId="15" xfId="0" applyNumberFormat="1" applyFont="1" applyFill="1" applyBorder="1" applyAlignment="1" applyProtection="1">
      <alignment horizontal="center" vertical="center"/>
      <protection/>
    </xf>
    <xf numFmtId="178" fontId="7" fillId="32" borderId="16" xfId="0" applyNumberFormat="1" applyFont="1" applyFill="1" applyBorder="1" applyAlignment="1" applyProtection="1">
      <alignment horizontal="center" vertical="center"/>
      <protection/>
    </xf>
    <xf numFmtId="174" fontId="30" fillId="33" borderId="30" xfId="54" applyNumberFormat="1" applyFont="1" applyFill="1" applyBorder="1" applyAlignment="1" applyProtection="1">
      <alignment horizontal="center" vertical="center"/>
      <protection/>
    </xf>
    <xf numFmtId="180" fontId="7" fillId="0" borderId="0" xfId="54" applyNumberFormat="1" applyFont="1" applyFill="1" applyBorder="1" applyAlignment="1" applyProtection="1">
      <alignment vertical="center"/>
      <protection/>
    </xf>
    <xf numFmtId="177" fontId="7" fillId="32" borderId="0" xfId="54" applyNumberFormat="1" applyFont="1" applyFill="1" applyBorder="1" applyAlignment="1" applyProtection="1">
      <alignment horizontal="right" vertical="center"/>
      <protection/>
    </xf>
    <xf numFmtId="177" fontId="7" fillId="32" borderId="0" xfId="54" applyNumberFormat="1" applyFont="1" applyFill="1" applyBorder="1" applyAlignment="1" applyProtection="1">
      <alignment vertical="center"/>
      <protection/>
    </xf>
    <xf numFmtId="0" fontId="7" fillId="32" borderId="0" xfId="54" applyFont="1" applyFill="1" applyBorder="1" applyAlignment="1">
      <alignment horizontal="left" wrapText="1"/>
      <protection/>
    </xf>
    <xf numFmtId="0" fontId="7" fillId="32" borderId="0" xfId="54" applyNumberFormat="1" applyFont="1" applyFill="1" applyBorder="1" applyAlignment="1" applyProtection="1">
      <alignment horizontal="center" vertical="center"/>
      <protection/>
    </xf>
    <xf numFmtId="177" fontId="27" fillId="32" borderId="0" xfId="54" applyNumberFormat="1" applyFont="1" applyFill="1" applyBorder="1" applyAlignment="1" applyProtection="1">
      <alignment vertical="center"/>
      <protection/>
    </xf>
    <xf numFmtId="177" fontId="27" fillId="32" borderId="0" xfId="54" applyNumberFormat="1" applyFont="1" applyFill="1" applyBorder="1" applyAlignment="1" applyProtection="1">
      <alignment horizontal="center" vertical="center" wrapText="1"/>
      <protection/>
    </xf>
    <xf numFmtId="0" fontId="27" fillId="32" borderId="0" xfId="54" applyNumberFormat="1" applyFont="1" applyFill="1" applyBorder="1" applyAlignment="1" applyProtection="1">
      <alignment horizontal="center" vertical="center" wrapText="1"/>
      <protection/>
    </xf>
    <xf numFmtId="0" fontId="7" fillId="32" borderId="29" xfId="54" applyNumberFormat="1" applyFont="1" applyFill="1" applyBorder="1" applyAlignment="1" applyProtection="1">
      <alignment horizontal="center" vertical="center"/>
      <protection/>
    </xf>
    <xf numFmtId="0" fontId="11" fillId="32" borderId="10" xfId="54" applyFont="1" applyFill="1" applyBorder="1" applyAlignment="1">
      <alignment horizontal="center" vertical="center" wrapText="1"/>
      <protection/>
    </xf>
    <xf numFmtId="1" fontId="26" fillId="0" borderId="29" xfId="54" applyNumberFormat="1" applyFont="1" applyFill="1" applyBorder="1" applyAlignment="1">
      <alignment horizontal="center" vertical="center" wrapText="1"/>
      <protection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17" xfId="54" applyFont="1" applyFill="1" applyBorder="1" applyAlignment="1">
      <alignment horizontal="center" vertical="center" wrapText="1"/>
      <protection/>
    </xf>
    <xf numFmtId="49" fontId="11" fillId="0" borderId="15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49" fontId="11" fillId="32" borderId="35" xfId="54" applyNumberFormat="1" applyFont="1" applyFill="1" applyBorder="1" applyAlignment="1">
      <alignment horizontal="left" vertical="center" wrapText="1"/>
      <protection/>
    </xf>
    <xf numFmtId="49" fontId="11" fillId="32" borderId="35" xfId="54" applyNumberFormat="1" applyFont="1" applyFill="1" applyBorder="1" applyAlignment="1">
      <alignment vertical="center" wrapText="1"/>
      <protection/>
    </xf>
    <xf numFmtId="49" fontId="11" fillId="0" borderId="24" xfId="0" applyNumberFormat="1" applyFont="1" applyFill="1" applyBorder="1" applyAlignment="1" applyProtection="1">
      <alignment horizontal="center" vertical="center"/>
      <protection/>
    </xf>
    <xf numFmtId="49" fontId="11" fillId="32" borderId="25" xfId="0" applyNumberFormat="1" applyFont="1" applyFill="1" applyBorder="1" applyAlignment="1" applyProtection="1">
      <alignment horizontal="center" vertical="center"/>
      <protection/>
    </xf>
    <xf numFmtId="0" fontId="7" fillId="32" borderId="37" xfId="54" applyNumberFormat="1" applyFont="1" applyFill="1" applyBorder="1" applyAlignment="1" applyProtection="1">
      <alignment horizontal="center" vertical="center"/>
      <protection/>
    </xf>
    <xf numFmtId="0" fontId="7" fillId="32" borderId="38" xfId="54" applyNumberFormat="1" applyFont="1" applyFill="1" applyBorder="1" applyAlignment="1" applyProtection="1">
      <alignment horizontal="center" vertical="center"/>
      <protection/>
    </xf>
    <xf numFmtId="178" fontId="7" fillId="0" borderId="10" xfId="54" applyNumberFormat="1" applyFont="1" applyFill="1" applyBorder="1" applyAlignment="1" applyProtection="1">
      <alignment horizontal="center" vertical="center"/>
      <protection/>
    </xf>
    <xf numFmtId="0" fontId="7" fillId="0" borderId="39" xfId="54" applyFont="1" applyFill="1" applyBorder="1" applyAlignment="1">
      <alignment horizontal="center" vertical="center" wrapText="1"/>
      <protection/>
    </xf>
    <xf numFmtId="1" fontId="7" fillId="0" borderId="27" xfId="54" applyNumberFormat="1" applyFont="1" applyFill="1" applyBorder="1" applyAlignment="1">
      <alignment horizontal="center" vertical="center"/>
      <protection/>
    </xf>
    <xf numFmtId="178" fontId="7" fillId="0" borderId="18" xfId="54" applyNumberFormat="1" applyFont="1" applyFill="1" applyBorder="1" applyAlignment="1" applyProtection="1">
      <alignment horizontal="center" vertical="center"/>
      <protection/>
    </xf>
    <xf numFmtId="1" fontId="7" fillId="0" borderId="18" xfId="54" applyNumberFormat="1" applyFont="1" applyFill="1" applyBorder="1" applyAlignment="1" applyProtection="1">
      <alignment horizontal="center" vertical="center"/>
      <protection/>
    </xf>
    <xf numFmtId="0" fontId="11" fillId="32" borderId="40" xfId="0" applyNumberFormat="1" applyFont="1" applyFill="1" applyBorder="1" applyAlignment="1" applyProtection="1">
      <alignment horizontal="left" vertical="center"/>
      <protection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174" fontId="2" fillId="34" borderId="0" xfId="0" applyNumberFormat="1" applyFont="1" applyFill="1" applyAlignment="1">
      <alignment horizontal="center" vertical="center"/>
    </xf>
    <xf numFmtId="0" fontId="7" fillId="0" borderId="15" xfId="54" applyFont="1" applyFill="1" applyBorder="1" applyAlignment="1">
      <alignment horizontal="center" vertical="center" wrapText="1"/>
      <protection/>
    </xf>
    <xf numFmtId="49" fontId="11" fillId="32" borderId="24" xfId="0" applyNumberFormat="1" applyFont="1" applyFill="1" applyBorder="1" applyAlignment="1" applyProtection="1">
      <alignment horizontal="center" vertical="center"/>
      <protection/>
    </xf>
    <xf numFmtId="178" fontId="11" fillId="32" borderId="41" xfId="0" applyNumberFormat="1" applyFont="1" applyFill="1" applyBorder="1" applyAlignment="1" applyProtection="1">
      <alignment horizontal="left" vertical="center" wrapText="1"/>
      <protection/>
    </xf>
    <xf numFmtId="178" fontId="7" fillId="32" borderId="42" xfId="0" applyNumberFormat="1" applyFont="1" applyFill="1" applyBorder="1" applyAlignment="1" applyProtection="1">
      <alignment horizontal="center" vertical="center"/>
      <protection/>
    </xf>
    <xf numFmtId="49" fontId="11" fillId="32" borderId="43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0" fontId="11" fillId="32" borderId="0" xfId="0" applyFont="1" applyFill="1" applyBorder="1" applyAlignment="1" applyProtection="1">
      <alignment horizontal="right" vertical="center"/>
      <protection/>
    </xf>
    <xf numFmtId="0" fontId="11" fillId="0" borderId="41" xfId="0" applyNumberFormat="1" applyFont="1" applyFill="1" applyBorder="1" applyAlignment="1">
      <alignment horizontal="center" vertical="center" wrapText="1"/>
    </xf>
    <xf numFmtId="0" fontId="7" fillId="0" borderId="41" xfId="54" applyFont="1" applyFill="1" applyBorder="1" applyAlignment="1">
      <alignment horizontal="center" vertical="center" wrapText="1"/>
      <protection/>
    </xf>
    <xf numFmtId="0" fontId="7" fillId="0" borderId="44" xfId="54" applyNumberFormat="1" applyFont="1" applyFill="1" applyBorder="1" applyAlignment="1">
      <alignment horizontal="center" vertical="center" wrapText="1"/>
      <protection/>
    </xf>
    <xf numFmtId="0" fontId="7" fillId="0" borderId="45" xfId="54" applyNumberFormat="1" applyFont="1" applyFill="1" applyBorder="1" applyAlignment="1" applyProtection="1">
      <alignment horizontal="center" vertical="center"/>
      <protection/>
    </xf>
    <xf numFmtId="0" fontId="7" fillId="0" borderId="44" xfId="54" applyNumberFormat="1" applyFont="1" applyFill="1" applyBorder="1" applyAlignment="1" applyProtection="1">
      <alignment horizontal="center" vertical="center"/>
      <protection/>
    </xf>
    <xf numFmtId="1" fontId="11" fillId="32" borderId="46" xfId="54" applyNumberFormat="1" applyFont="1" applyFill="1" applyBorder="1" applyAlignment="1">
      <alignment horizontal="center" vertical="center" wrapText="1"/>
      <protection/>
    </xf>
    <xf numFmtId="178" fontId="11" fillId="32" borderId="47" xfId="0" applyNumberFormat="1" applyFont="1" applyFill="1" applyBorder="1" applyAlignment="1" applyProtection="1">
      <alignment horizontal="left" vertical="top" wrapText="1"/>
      <protection/>
    </xf>
    <xf numFmtId="49" fontId="11" fillId="32" borderId="48" xfId="0" applyNumberFormat="1" applyFont="1" applyFill="1" applyBorder="1" applyAlignment="1" applyProtection="1">
      <alignment horizontal="center" vertical="center"/>
      <protection/>
    </xf>
    <xf numFmtId="1" fontId="26" fillId="0" borderId="49" xfId="54" applyNumberFormat="1" applyFont="1" applyFill="1" applyBorder="1" applyAlignment="1">
      <alignment horizontal="center" vertical="center" wrapText="1"/>
      <protection/>
    </xf>
    <xf numFmtId="1" fontId="11" fillId="32" borderId="49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wrapText="1"/>
    </xf>
    <xf numFmtId="0" fontId="35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175" fontId="3" fillId="33" borderId="0" xfId="0" applyNumberFormat="1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" fillId="18" borderId="0" xfId="0" applyFont="1" applyFill="1" applyAlignment="1">
      <alignment/>
    </xf>
    <xf numFmtId="172" fontId="3" fillId="18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49" fontId="11" fillId="0" borderId="50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178" fontId="11" fillId="32" borderId="51" xfId="0" applyNumberFormat="1" applyFont="1" applyFill="1" applyBorder="1" applyAlignment="1" applyProtection="1">
      <alignment horizontal="center" vertical="center"/>
      <protection/>
    </xf>
    <xf numFmtId="174" fontId="7" fillId="0" borderId="45" xfId="54" applyNumberFormat="1" applyFont="1" applyFill="1" applyBorder="1" applyAlignment="1" applyProtection="1">
      <alignment horizontal="center" vertical="center"/>
      <protection/>
    </xf>
    <xf numFmtId="49" fontId="7" fillId="32" borderId="18" xfId="54" applyNumberFormat="1" applyFont="1" applyFill="1" applyBorder="1" applyAlignment="1" applyProtection="1">
      <alignment horizontal="center" vertical="center"/>
      <protection/>
    </xf>
    <xf numFmtId="178" fontId="7" fillId="32" borderId="10" xfId="54" applyNumberFormat="1" applyFont="1" applyFill="1" applyBorder="1" applyAlignment="1" applyProtection="1">
      <alignment horizontal="left" vertical="center" wrapText="1"/>
      <protection/>
    </xf>
    <xf numFmtId="49" fontId="7" fillId="0" borderId="36" xfId="54" applyNumberFormat="1" applyFont="1" applyFill="1" applyBorder="1" applyAlignment="1">
      <alignment vertical="center" wrapText="1"/>
      <protection/>
    </xf>
    <xf numFmtId="0" fontId="7" fillId="0" borderId="37" xfId="54" applyNumberFormat="1" applyFont="1" applyFill="1" applyBorder="1" applyAlignment="1" applyProtection="1">
      <alignment horizontal="center" vertical="center"/>
      <protection/>
    </xf>
    <xf numFmtId="1" fontId="7" fillId="0" borderId="33" xfId="54" applyNumberFormat="1" applyFont="1" applyFill="1" applyBorder="1" applyAlignment="1">
      <alignment horizontal="center" vertical="center" wrapText="1"/>
      <protection/>
    </xf>
    <xf numFmtId="0" fontId="7" fillId="0" borderId="25" xfId="54" applyFont="1" applyFill="1" applyBorder="1" applyAlignment="1">
      <alignment horizontal="center" vertical="center" wrapText="1"/>
      <protection/>
    </xf>
    <xf numFmtId="49" fontId="11" fillId="32" borderId="38" xfId="0" applyNumberFormat="1" applyFont="1" applyFill="1" applyBorder="1" applyAlignment="1" applyProtection="1">
      <alignment horizontal="center" vertical="center"/>
      <protection/>
    </xf>
    <xf numFmtId="49" fontId="7" fillId="0" borderId="52" xfId="0" applyNumberFormat="1" applyFont="1" applyFill="1" applyBorder="1" applyAlignment="1">
      <alignment horizontal="left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49" fontId="19" fillId="0" borderId="0" xfId="53" applyNumberFormat="1" applyFont="1" applyFill="1" applyBorder="1" applyAlignment="1">
      <alignment horizontal="center"/>
      <protection/>
    </xf>
    <xf numFmtId="49" fontId="37" fillId="0" borderId="0" xfId="53" applyNumberFormat="1" applyFont="1" applyFill="1" applyBorder="1" applyAlignment="1">
      <alignment horizontal="center"/>
      <protection/>
    </xf>
    <xf numFmtId="0" fontId="38" fillId="0" borderId="0" xfId="53" applyFont="1" applyFill="1" applyBorder="1" applyAlignment="1">
      <alignment horizontal="center" vertical="center" wrapText="1" shrinkToFit="1"/>
      <protection/>
    </xf>
    <xf numFmtId="0" fontId="39" fillId="0" borderId="0" xfId="53" applyFont="1" applyFill="1" applyBorder="1" applyAlignment="1">
      <alignment horizontal="center" vertical="center" wrapText="1" shrinkToFit="1"/>
      <protection/>
    </xf>
    <xf numFmtId="49" fontId="40" fillId="0" borderId="0" xfId="53" applyNumberFormat="1" applyFont="1" applyFill="1" applyBorder="1">
      <alignment/>
      <protection/>
    </xf>
    <xf numFmtId="0" fontId="41" fillId="0" borderId="0" xfId="53" applyFont="1" applyFill="1" applyBorder="1">
      <alignment/>
      <protection/>
    </xf>
    <xf numFmtId="0" fontId="40" fillId="0" borderId="0" xfId="5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0" fillId="0" borderId="0" xfId="53" applyNumberFormat="1" applyFont="1" applyFill="1" applyBorder="1">
      <alignment/>
      <protection/>
    </xf>
    <xf numFmtId="0" fontId="0" fillId="0" borderId="0" xfId="0" applyNumberFormat="1" applyAlignment="1">
      <alignment/>
    </xf>
    <xf numFmtId="49" fontId="40" fillId="0" borderId="0" xfId="53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35" borderId="0" xfId="0" applyFill="1" applyAlignment="1">
      <alignment horizontal="center"/>
    </xf>
    <xf numFmtId="0" fontId="40" fillId="0" borderId="0" xfId="53" applyNumberFormat="1" applyFont="1" applyFill="1" applyBorder="1" applyAlignment="1">
      <alignment/>
      <protection/>
    </xf>
    <xf numFmtId="49" fontId="40" fillId="36" borderId="0" xfId="53" applyNumberFormat="1" applyFont="1" applyFill="1" applyBorder="1">
      <alignment/>
      <protection/>
    </xf>
    <xf numFmtId="0" fontId="41" fillId="36" borderId="0" xfId="53" applyFont="1" applyFill="1" applyBorder="1">
      <alignment/>
      <protection/>
    </xf>
    <xf numFmtId="0" fontId="40" fillId="36" borderId="0" xfId="53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40" fillId="36" borderId="0" xfId="53" applyFont="1" applyFill="1" applyBorder="1" applyAlignment="1">
      <alignment horizontal="center" wrapText="1"/>
      <protection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11" fillId="0" borderId="38" xfId="54" applyFont="1" applyFill="1" applyBorder="1" applyAlignment="1">
      <alignment horizontal="center" vertical="center" wrapText="1"/>
      <protection/>
    </xf>
    <xf numFmtId="1" fontId="26" fillId="0" borderId="0" xfId="54" applyNumberFormat="1" applyFont="1" applyFill="1" applyBorder="1" applyAlignment="1">
      <alignment horizontal="center" vertical="center" wrapText="1"/>
      <protection/>
    </xf>
    <xf numFmtId="0" fontId="11" fillId="0" borderId="54" xfId="54" applyFont="1" applyFill="1" applyBorder="1" applyAlignment="1">
      <alignment horizontal="center" vertical="center" wrapText="1"/>
      <protection/>
    </xf>
    <xf numFmtId="0" fontId="11" fillId="0" borderId="55" xfId="54" applyFont="1" applyFill="1" applyBorder="1" applyAlignment="1">
      <alignment horizontal="center" vertical="center" wrapText="1"/>
      <protection/>
    </xf>
    <xf numFmtId="174" fontId="26" fillId="0" borderId="55" xfId="54" applyNumberFormat="1" applyFont="1" applyFill="1" applyBorder="1" applyAlignment="1">
      <alignment horizontal="center" vertical="center" wrapText="1"/>
      <protection/>
    </xf>
    <xf numFmtId="1" fontId="26" fillId="0" borderId="55" xfId="54" applyNumberFormat="1" applyFont="1" applyFill="1" applyBorder="1" applyAlignment="1">
      <alignment horizontal="center" vertical="center" wrapText="1"/>
      <protection/>
    </xf>
    <xf numFmtId="0" fontId="7" fillId="32" borderId="10" xfId="54" applyNumberFormat="1" applyFont="1" applyFill="1" applyBorder="1" applyAlignment="1" applyProtection="1">
      <alignment vertical="center" wrapText="1"/>
      <protection/>
    </xf>
    <xf numFmtId="177" fontId="7" fillId="0" borderId="10" xfId="54" applyNumberFormat="1" applyFont="1" applyFill="1" applyBorder="1" applyAlignment="1" applyProtection="1">
      <alignment vertical="center"/>
      <protection/>
    </xf>
    <xf numFmtId="0" fontId="7" fillId="32" borderId="10" xfId="54" applyNumberFormat="1" applyFont="1" applyFill="1" applyBorder="1" applyAlignment="1" applyProtection="1">
      <alignment vertical="center"/>
      <protection/>
    </xf>
    <xf numFmtId="0" fontId="7" fillId="32" borderId="10" xfId="54" applyNumberFormat="1" applyFont="1" applyFill="1" applyBorder="1" applyAlignment="1" applyProtection="1">
      <alignment horizontal="center" vertical="center"/>
      <protection/>
    </xf>
    <xf numFmtId="49" fontId="10" fillId="32" borderId="48" xfId="0" applyNumberFormat="1" applyFont="1" applyFill="1" applyBorder="1" applyAlignment="1" applyProtection="1">
      <alignment horizontal="center" vertical="center"/>
      <protection/>
    </xf>
    <xf numFmtId="49" fontId="10" fillId="32" borderId="24" xfId="54" applyNumberFormat="1" applyFont="1" applyFill="1" applyBorder="1" applyAlignment="1">
      <alignment vertical="center" wrapText="1"/>
      <protection/>
    </xf>
    <xf numFmtId="0" fontId="10" fillId="32" borderId="15" xfId="54" applyFont="1" applyFill="1" applyBorder="1" applyAlignment="1">
      <alignment horizontal="center" vertical="center" wrapText="1"/>
      <protection/>
    </xf>
    <xf numFmtId="49" fontId="10" fillId="32" borderId="16" xfId="54" applyNumberFormat="1" applyFont="1" applyFill="1" applyBorder="1" applyAlignment="1">
      <alignment horizontal="center" vertical="center" wrapText="1"/>
      <protection/>
    </xf>
    <xf numFmtId="49" fontId="10" fillId="32" borderId="20" xfId="54" applyNumberFormat="1" applyFont="1" applyFill="1" applyBorder="1" applyAlignment="1">
      <alignment horizontal="center" vertical="center" wrapText="1"/>
      <protection/>
    </xf>
    <xf numFmtId="177" fontId="10" fillId="32" borderId="17" xfId="54" applyNumberFormat="1" applyFont="1" applyFill="1" applyBorder="1" applyAlignment="1" applyProtection="1">
      <alignment horizontal="center" vertical="center" wrapText="1"/>
      <protection/>
    </xf>
    <xf numFmtId="174" fontId="10" fillId="32" borderId="56" xfId="54" applyNumberFormat="1" applyFont="1" applyFill="1" applyBorder="1" applyAlignment="1" applyProtection="1">
      <alignment horizontal="center" vertical="center"/>
      <protection/>
    </xf>
    <xf numFmtId="0" fontId="10" fillId="32" borderId="57" xfId="0" applyFont="1" applyFill="1" applyBorder="1" applyAlignment="1">
      <alignment horizontal="center" vertical="center" wrapText="1"/>
    </xf>
    <xf numFmtId="0" fontId="10" fillId="32" borderId="16" xfId="54" applyFont="1" applyFill="1" applyBorder="1" applyAlignment="1">
      <alignment horizontal="center" vertical="center" wrapText="1"/>
      <protection/>
    </xf>
    <xf numFmtId="0" fontId="10" fillId="32" borderId="20" xfId="54" applyFont="1" applyFill="1" applyBorder="1" applyAlignment="1">
      <alignment horizontal="center" vertical="center" wrapText="1"/>
      <protection/>
    </xf>
    <xf numFmtId="174" fontId="4" fillId="32" borderId="10" xfId="54" applyNumberFormat="1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177" fontId="4" fillId="0" borderId="10" xfId="54" applyNumberFormat="1" applyFont="1" applyFill="1" applyBorder="1" applyAlignment="1" applyProtection="1">
      <alignment vertical="center"/>
      <protection/>
    </xf>
    <xf numFmtId="177" fontId="4" fillId="0" borderId="0" xfId="54" applyNumberFormat="1" applyFont="1" applyFill="1" applyBorder="1" applyAlignment="1" applyProtection="1">
      <alignment vertical="center"/>
      <protection/>
    </xf>
    <xf numFmtId="177" fontId="43" fillId="0" borderId="0" xfId="54" applyNumberFormat="1" applyFont="1" applyFill="1" applyBorder="1" applyAlignment="1" applyProtection="1">
      <alignment vertical="center"/>
      <protection/>
    </xf>
    <xf numFmtId="49" fontId="10" fillId="32" borderId="27" xfId="0" applyNumberFormat="1" applyFont="1" applyFill="1" applyBorder="1" applyAlignment="1" applyProtection="1">
      <alignment horizontal="center" vertical="center"/>
      <protection/>
    </xf>
    <xf numFmtId="49" fontId="10" fillId="32" borderId="25" xfId="0" applyNumberFormat="1" applyFont="1" applyFill="1" applyBorder="1" applyAlignment="1">
      <alignment vertical="center" wrapText="1"/>
    </xf>
    <xf numFmtId="0" fontId="10" fillId="32" borderId="18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177" fontId="10" fillId="32" borderId="19" xfId="0" applyNumberFormat="1" applyFont="1" applyFill="1" applyBorder="1" applyAlignment="1" applyProtection="1">
      <alignment horizontal="center" vertical="center" wrapText="1"/>
      <protection/>
    </xf>
    <xf numFmtId="179" fontId="10" fillId="32" borderId="35" xfId="54" applyNumberFormat="1" applyFont="1" applyFill="1" applyBorder="1" applyAlignment="1" applyProtection="1">
      <alignment horizontal="center" vertical="center"/>
      <protection/>
    </xf>
    <xf numFmtId="0" fontId="10" fillId="32" borderId="27" xfId="54" applyFont="1" applyFill="1" applyBorder="1" applyAlignment="1">
      <alignment horizontal="center" vertical="center" wrapText="1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0" fontId="10" fillId="32" borderId="10" xfId="54" applyFont="1" applyFill="1" applyBorder="1" applyAlignment="1">
      <alignment horizontal="center" vertical="center" wrapText="1"/>
      <protection/>
    </xf>
    <xf numFmtId="0" fontId="10" fillId="32" borderId="21" xfId="54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49" fontId="10" fillId="32" borderId="25" xfId="54" applyNumberFormat="1" applyFont="1" applyFill="1" applyBorder="1" applyAlignment="1">
      <alignment horizontal="left" vertical="center" wrapText="1"/>
      <protection/>
    </xf>
    <xf numFmtId="49" fontId="10" fillId="32" borderId="10" xfId="54" applyNumberFormat="1" applyFont="1" applyFill="1" applyBorder="1" applyAlignment="1">
      <alignment horizontal="center" vertical="center" wrapText="1"/>
      <protection/>
    </xf>
    <xf numFmtId="49" fontId="10" fillId="32" borderId="21" xfId="54" applyNumberFormat="1" applyFont="1" applyFill="1" applyBorder="1" applyAlignment="1">
      <alignment horizontal="center" vertical="center" wrapText="1"/>
      <protection/>
    </xf>
    <xf numFmtId="177" fontId="10" fillId="32" borderId="19" xfId="54" applyNumberFormat="1" applyFont="1" applyFill="1" applyBorder="1" applyAlignment="1" applyProtection="1">
      <alignment horizontal="center" vertical="center"/>
      <protection/>
    </xf>
    <xf numFmtId="49" fontId="10" fillId="32" borderId="38" xfId="0" applyNumberFormat="1" applyFont="1" applyFill="1" applyBorder="1" applyAlignment="1" applyProtection="1">
      <alignment horizontal="center" vertical="center"/>
      <protection/>
    </xf>
    <xf numFmtId="49" fontId="4" fillId="0" borderId="52" xfId="0" applyNumberFormat="1" applyFont="1" applyFill="1" applyBorder="1" applyAlignment="1">
      <alignment horizontal="left" vertical="center" wrapText="1"/>
    </xf>
    <xf numFmtId="177" fontId="10" fillId="32" borderId="10" xfId="54" applyNumberFormat="1" applyFont="1" applyFill="1" applyBorder="1" applyAlignment="1" applyProtection="1">
      <alignment horizontal="center" vertical="center"/>
      <protection/>
    </xf>
    <xf numFmtId="179" fontId="10" fillId="32" borderId="10" xfId="54" applyNumberFormat="1" applyFont="1" applyFill="1" applyBorder="1" applyAlignment="1" applyProtection="1">
      <alignment horizontal="center" vertical="center"/>
      <protection/>
    </xf>
    <xf numFmtId="0" fontId="10" fillId="32" borderId="11" xfId="54" applyFont="1" applyFill="1" applyBorder="1" applyAlignment="1">
      <alignment horizontal="center" vertical="center" wrapText="1"/>
      <protection/>
    </xf>
    <xf numFmtId="0" fontId="10" fillId="32" borderId="14" xfId="54" applyFont="1" applyFill="1" applyBorder="1" applyAlignment="1">
      <alignment horizontal="center" vertical="center" wrapText="1"/>
      <protection/>
    </xf>
    <xf numFmtId="174" fontId="4" fillId="35" borderId="10" xfId="54" applyNumberFormat="1" applyFont="1" applyFill="1" applyBorder="1" applyAlignment="1">
      <alignment horizontal="center" vertical="center" wrapText="1"/>
      <protection/>
    </xf>
    <xf numFmtId="49" fontId="10" fillId="0" borderId="24" xfId="0" applyNumberFormat="1" applyFont="1" applyFill="1" applyBorder="1" applyAlignment="1" applyProtection="1">
      <alignment horizontal="center" vertical="center"/>
      <protection/>
    </xf>
    <xf numFmtId="49" fontId="10" fillId="0" borderId="50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179" fontId="10" fillId="35" borderId="24" xfId="54" applyNumberFormat="1" applyFont="1" applyFill="1" applyBorder="1" applyAlignment="1" applyProtection="1">
      <alignment horizontal="center" vertical="center"/>
      <protection/>
    </xf>
    <xf numFmtId="0" fontId="10" fillId="32" borderId="48" xfId="54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177" fontId="43" fillId="0" borderId="10" xfId="54" applyNumberFormat="1" applyFont="1" applyFill="1" applyBorder="1" applyAlignment="1" applyProtection="1">
      <alignment vertical="center"/>
      <protection/>
    </xf>
    <xf numFmtId="49" fontId="10" fillId="32" borderId="28" xfId="0" applyNumberFormat="1" applyFont="1" applyFill="1" applyBorder="1" applyAlignment="1" applyProtection="1">
      <alignment horizontal="center" vertical="center"/>
      <protection/>
    </xf>
    <xf numFmtId="49" fontId="10" fillId="32" borderId="25" xfId="54" applyNumberFormat="1" applyFont="1" applyFill="1" applyBorder="1" applyAlignment="1">
      <alignment vertical="center" wrapText="1"/>
      <protection/>
    </xf>
    <xf numFmtId="177" fontId="10" fillId="32" borderId="18" xfId="54" applyNumberFormat="1" applyFont="1" applyFill="1" applyBorder="1" applyAlignment="1" applyProtection="1">
      <alignment horizontal="center" vertical="center"/>
      <protection/>
    </xf>
    <xf numFmtId="0" fontId="10" fillId="32" borderId="19" xfId="54" applyFont="1" applyFill="1" applyBorder="1" applyAlignment="1">
      <alignment horizontal="center" vertical="center" wrapText="1"/>
      <protection/>
    </xf>
    <xf numFmtId="179" fontId="10" fillId="32" borderId="58" xfId="54" applyNumberFormat="1" applyFont="1" applyFill="1" applyBorder="1" applyAlignment="1" applyProtection="1">
      <alignment horizontal="center" vertical="center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49" fontId="10" fillId="32" borderId="25" xfId="0" applyNumberFormat="1" applyFont="1" applyFill="1" applyBorder="1" applyAlignment="1" applyProtection="1">
      <alignment horizontal="center" vertical="center"/>
      <protection/>
    </xf>
    <xf numFmtId="49" fontId="10" fillId="32" borderId="35" xfId="54" applyNumberFormat="1" applyFont="1" applyFill="1" applyBorder="1" applyAlignment="1">
      <alignment vertical="center" wrapText="1"/>
      <protection/>
    </xf>
    <xf numFmtId="179" fontId="10" fillId="35" borderId="35" xfId="54" applyNumberFormat="1" applyFont="1" applyFill="1" applyBorder="1" applyAlignment="1" applyProtection="1">
      <alignment horizontal="center" vertical="center"/>
      <protection/>
    </xf>
    <xf numFmtId="49" fontId="4" fillId="32" borderId="18" xfId="54" applyNumberFormat="1" applyFont="1" applyFill="1" applyBorder="1" applyAlignment="1" applyProtection="1">
      <alignment horizontal="center" vertical="center"/>
      <protection/>
    </xf>
    <xf numFmtId="178" fontId="4" fillId="32" borderId="10" xfId="54" applyNumberFormat="1" applyFont="1" applyFill="1" applyBorder="1" applyAlignment="1" applyProtection="1">
      <alignment horizontal="left" vertical="center" wrapText="1"/>
      <protection/>
    </xf>
    <xf numFmtId="0" fontId="4" fillId="32" borderId="15" xfId="54" applyNumberFormat="1" applyFont="1" applyFill="1" applyBorder="1" applyAlignment="1" applyProtection="1">
      <alignment horizontal="center" vertical="center"/>
      <protection/>
    </xf>
    <xf numFmtId="0" fontId="4" fillId="32" borderId="16" xfId="54" applyNumberFormat="1" applyFont="1" applyFill="1" applyBorder="1" applyAlignment="1" applyProtection="1">
      <alignment horizontal="center" vertical="center"/>
      <protection/>
    </xf>
    <xf numFmtId="0" fontId="4" fillId="32" borderId="17" xfId="54" applyNumberFormat="1" applyFont="1" applyFill="1" applyBorder="1" applyAlignment="1" applyProtection="1">
      <alignment horizontal="center" vertical="center"/>
      <protection/>
    </xf>
    <xf numFmtId="179" fontId="4" fillId="32" borderId="24" xfId="54" applyNumberFormat="1" applyFont="1" applyFill="1" applyBorder="1" applyAlignment="1" applyProtection="1">
      <alignment horizontal="center" vertical="center"/>
      <protection/>
    </xf>
    <xf numFmtId="178" fontId="4" fillId="32" borderId="24" xfId="54" applyNumberFormat="1" applyFont="1" applyFill="1" applyBorder="1" applyAlignment="1" applyProtection="1">
      <alignment horizontal="center" vertical="center"/>
      <protection/>
    </xf>
    <xf numFmtId="178" fontId="4" fillId="32" borderId="15" xfId="54" applyNumberFormat="1" applyFont="1" applyFill="1" applyBorder="1" applyAlignment="1" applyProtection="1">
      <alignment horizontal="center" vertical="center"/>
      <protection/>
    </xf>
    <xf numFmtId="178" fontId="4" fillId="32" borderId="16" xfId="54" applyNumberFormat="1" applyFont="1" applyFill="1" applyBorder="1" applyAlignment="1" applyProtection="1">
      <alignment horizontal="center" vertical="center"/>
      <protection/>
    </xf>
    <xf numFmtId="178" fontId="4" fillId="32" borderId="20" xfId="54" applyNumberFormat="1" applyFont="1" applyFill="1" applyBorder="1" applyAlignment="1" applyProtection="1">
      <alignment horizontal="center" vertical="center"/>
      <protection/>
    </xf>
    <xf numFmtId="0" fontId="4" fillId="32" borderId="10" xfId="54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10" fillId="32" borderId="39" xfId="0" applyNumberFormat="1" applyFont="1" applyFill="1" applyBorder="1" applyAlignment="1" applyProtection="1">
      <alignment horizontal="center" vertical="center"/>
      <protection/>
    </xf>
    <xf numFmtId="49" fontId="10" fillId="32" borderId="31" xfId="54" applyNumberFormat="1" applyFont="1" applyFill="1" applyBorder="1" applyAlignment="1">
      <alignment horizontal="left" vertical="center" wrapText="1"/>
      <protection/>
    </xf>
    <xf numFmtId="0" fontId="10" fillId="32" borderId="34" xfId="54" applyFont="1" applyFill="1" applyBorder="1" applyAlignment="1">
      <alignment horizontal="center" vertical="center" wrapText="1"/>
      <protection/>
    </xf>
    <xf numFmtId="49" fontId="10" fillId="32" borderId="37" xfId="54" applyNumberFormat="1" applyFont="1" applyFill="1" applyBorder="1" applyAlignment="1">
      <alignment horizontal="center" vertical="center" wrapText="1"/>
      <protection/>
    </xf>
    <xf numFmtId="49" fontId="10" fillId="32" borderId="59" xfId="54" applyNumberFormat="1" applyFont="1" applyFill="1" applyBorder="1" applyAlignment="1">
      <alignment horizontal="center" vertical="center" wrapText="1"/>
      <protection/>
    </xf>
    <xf numFmtId="177" fontId="10" fillId="32" borderId="33" xfId="54" applyNumberFormat="1" applyFont="1" applyFill="1" applyBorder="1" applyAlignment="1" applyProtection="1">
      <alignment horizontal="center" vertical="center"/>
      <protection/>
    </xf>
    <xf numFmtId="179" fontId="10" fillId="32" borderId="36" xfId="54" applyNumberFormat="1" applyFont="1" applyFill="1" applyBorder="1" applyAlignment="1" applyProtection="1">
      <alignment horizontal="center" vertical="center"/>
      <protection/>
    </xf>
    <xf numFmtId="0" fontId="10" fillId="32" borderId="39" xfId="54" applyFont="1" applyFill="1" applyBorder="1" applyAlignment="1">
      <alignment horizontal="center" vertical="center" wrapText="1"/>
      <protection/>
    </xf>
    <xf numFmtId="0" fontId="10" fillId="32" borderId="26" xfId="54" applyFont="1" applyFill="1" applyBorder="1" applyAlignment="1">
      <alignment horizontal="center" vertical="center" wrapText="1"/>
      <protection/>
    </xf>
    <xf numFmtId="0" fontId="10" fillId="32" borderId="60" xfId="54" applyFont="1" applyFill="1" applyBorder="1" applyAlignment="1">
      <alignment horizontal="center" vertical="center" wrapText="1"/>
      <protection/>
    </xf>
    <xf numFmtId="0" fontId="10" fillId="32" borderId="61" xfId="54" applyFont="1" applyFill="1" applyBorder="1" applyAlignment="1">
      <alignment horizontal="center" vertical="center" wrapText="1"/>
      <protection/>
    </xf>
    <xf numFmtId="174" fontId="4" fillId="0" borderId="0" xfId="54" applyNumberFormat="1" applyFont="1" applyFill="1" applyBorder="1" applyAlignment="1">
      <alignment horizontal="center" vertical="center" wrapText="1"/>
      <protection/>
    </xf>
    <xf numFmtId="174" fontId="4" fillId="35" borderId="61" xfId="54" applyNumberFormat="1" applyFont="1" applyFill="1" applyBorder="1" applyAlignment="1">
      <alignment horizontal="center" vertical="center" wrapText="1"/>
      <protection/>
    </xf>
    <xf numFmtId="0" fontId="4" fillId="32" borderId="26" xfId="54" applyFont="1" applyFill="1" applyBorder="1" applyAlignment="1">
      <alignment horizontal="center" vertical="center" wrapText="1"/>
      <protection/>
    </xf>
    <xf numFmtId="0" fontId="4" fillId="32" borderId="0" xfId="54" applyFont="1" applyFill="1" applyBorder="1" applyAlignment="1">
      <alignment horizontal="center" vertical="center" wrapText="1"/>
      <protection/>
    </xf>
    <xf numFmtId="0" fontId="4" fillId="32" borderId="61" xfId="54" applyFont="1" applyFill="1" applyBorder="1" applyAlignment="1">
      <alignment horizontal="center" vertical="center" wrapText="1"/>
      <protection/>
    </xf>
    <xf numFmtId="177" fontId="4" fillId="0" borderId="37" xfId="54" applyNumberFormat="1" applyFont="1" applyFill="1" applyBorder="1" applyAlignment="1" applyProtection="1">
      <alignment vertical="center"/>
      <protection/>
    </xf>
    <xf numFmtId="49" fontId="10" fillId="0" borderId="25" xfId="0" applyNumberFormat="1" applyFont="1" applyFill="1" applyBorder="1" applyAlignment="1">
      <alignment horizontal="left" vertical="center" wrapText="1"/>
    </xf>
    <xf numFmtId="178" fontId="10" fillId="32" borderId="19" xfId="54" applyNumberFormat="1" applyFont="1" applyFill="1" applyBorder="1" applyAlignment="1" applyProtection="1">
      <alignment horizontal="center" vertical="center"/>
      <protection/>
    </xf>
    <xf numFmtId="0" fontId="4" fillId="32" borderId="44" xfId="54" applyFont="1" applyFill="1" applyBorder="1" applyAlignment="1">
      <alignment horizontal="center" vertical="center" wrapText="1"/>
      <protection/>
    </xf>
    <xf numFmtId="177" fontId="4" fillId="32" borderId="19" xfId="54" applyNumberFormat="1" applyFont="1" applyFill="1" applyBorder="1" applyAlignment="1" applyProtection="1">
      <alignment horizontal="center" vertical="center"/>
      <protection/>
    </xf>
    <xf numFmtId="0" fontId="4" fillId="32" borderId="18" xfId="54" applyFont="1" applyFill="1" applyBorder="1" applyAlignment="1">
      <alignment horizontal="center" vertical="center" wrapText="1"/>
      <protection/>
    </xf>
    <xf numFmtId="0" fontId="4" fillId="32" borderId="19" xfId="54" applyFont="1" applyFill="1" applyBorder="1" applyAlignment="1">
      <alignment horizontal="center" vertical="center" wrapText="1"/>
      <protection/>
    </xf>
    <xf numFmtId="49" fontId="10" fillId="32" borderId="35" xfId="54" applyNumberFormat="1" applyFont="1" applyFill="1" applyBorder="1" applyAlignment="1">
      <alignment horizontal="left" vertical="center" wrapText="1"/>
      <protection/>
    </xf>
    <xf numFmtId="178" fontId="44" fillId="32" borderId="19" xfId="54" applyNumberFormat="1" applyFont="1" applyFill="1" applyBorder="1" applyAlignment="1" applyProtection="1">
      <alignment horizontal="center" vertical="center"/>
      <protection/>
    </xf>
    <xf numFmtId="174" fontId="4" fillId="32" borderId="44" xfId="54" applyNumberFormat="1" applyFont="1" applyFill="1" applyBorder="1" applyAlignment="1">
      <alignment horizontal="center" vertical="center" wrapText="1"/>
      <protection/>
    </xf>
    <xf numFmtId="173" fontId="4" fillId="32" borderId="19" xfId="54" applyNumberFormat="1" applyFont="1" applyFill="1" applyBorder="1" applyAlignment="1" applyProtection="1">
      <alignment vertical="center"/>
      <protection/>
    </xf>
    <xf numFmtId="0" fontId="4" fillId="32" borderId="44" xfId="54" applyFont="1" applyFill="1" applyBorder="1" applyAlignment="1">
      <alignment horizontal="center" vertical="center" wrapText="1"/>
      <protection/>
    </xf>
    <xf numFmtId="177" fontId="4" fillId="32" borderId="19" xfId="54" applyNumberFormat="1" applyFont="1" applyFill="1" applyBorder="1" applyAlignment="1" applyProtection="1">
      <alignment vertical="center"/>
      <protection/>
    </xf>
    <xf numFmtId="0" fontId="4" fillId="32" borderId="18" xfId="54" applyFont="1" applyFill="1" applyBorder="1" applyAlignment="1">
      <alignment horizontal="center" vertical="center" wrapText="1"/>
      <protection/>
    </xf>
    <xf numFmtId="0" fontId="4" fillId="32" borderId="19" xfId="54" applyFont="1" applyFill="1" applyBorder="1" applyAlignment="1">
      <alignment horizontal="center" vertical="center" wrapText="1"/>
      <protection/>
    </xf>
    <xf numFmtId="49" fontId="4" fillId="32" borderId="36" xfId="54" applyNumberFormat="1" applyFont="1" applyFill="1" applyBorder="1" applyAlignment="1">
      <alignment vertical="center" wrapText="1"/>
      <protection/>
    </xf>
    <xf numFmtId="0" fontId="4" fillId="32" borderId="34" xfId="54" applyNumberFormat="1" applyFont="1" applyFill="1" applyBorder="1" applyAlignment="1" applyProtection="1">
      <alignment horizontal="center" vertical="center"/>
      <protection/>
    </xf>
    <xf numFmtId="0" fontId="4" fillId="32" borderId="37" xfId="54" applyNumberFormat="1" applyFont="1" applyFill="1" applyBorder="1" applyAlignment="1" applyProtection="1">
      <alignment horizontal="center" vertical="center"/>
      <protection/>
    </xf>
    <xf numFmtId="0" fontId="4" fillId="32" borderId="33" xfId="54" applyNumberFormat="1" applyFont="1" applyFill="1" applyBorder="1" applyAlignment="1" applyProtection="1">
      <alignment horizontal="center" vertical="center"/>
      <protection/>
    </xf>
    <xf numFmtId="179" fontId="4" fillId="32" borderId="31" xfId="54" applyNumberFormat="1" applyFont="1" applyFill="1" applyBorder="1" applyAlignment="1" applyProtection="1">
      <alignment horizontal="center" vertical="center"/>
      <protection/>
    </xf>
    <xf numFmtId="178" fontId="4" fillId="32" borderId="39" xfId="54" applyNumberFormat="1" applyFont="1" applyFill="1" applyBorder="1" applyAlignment="1" applyProtection="1">
      <alignment horizontal="center" vertical="center"/>
      <protection/>
    </xf>
    <xf numFmtId="178" fontId="4" fillId="32" borderId="10" xfId="54" applyNumberFormat="1" applyFont="1" applyFill="1" applyBorder="1" applyAlignment="1" applyProtection="1">
      <alignment horizontal="center" vertical="center"/>
      <protection/>
    </xf>
    <xf numFmtId="0" fontId="4" fillId="32" borderId="45" xfId="54" applyNumberFormat="1" applyFont="1" applyFill="1" applyBorder="1" applyAlignment="1" applyProtection="1">
      <alignment horizontal="center" vertical="center"/>
      <protection/>
    </xf>
    <xf numFmtId="49" fontId="4" fillId="0" borderId="36" xfId="54" applyNumberFormat="1" applyFont="1" applyFill="1" applyBorder="1" applyAlignment="1">
      <alignment vertical="center" wrapText="1"/>
      <protection/>
    </xf>
    <xf numFmtId="0" fontId="4" fillId="0" borderId="37" xfId="54" applyNumberFormat="1" applyFont="1" applyFill="1" applyBorder="1" applyAlignment="1" applyProtection="1">
      <alignment horizontal="center" vertical="center"/>
      <protection/>
    </xf>
    <xf numFmtId="179" fontId="4" fillId="0" borderId="31" xfId="54" applyNumberFormat="1" applyFont="1" applyFill="1" applyBorder="1" applyAlignment="1" applyProtection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34" xfId="54" applyNumberFormat="1" applyFont="1" applyFill="1" applyBorder="1" applyAlignment="1" applyProtection="1">
      <alignment horizontal="center" vertical="center"/>
      <protection/>
    </xf>
    <xf numFmtId="1" fontId="4" fillId="0" borderId="33" xfId="54" applyNumberFormat="1" applyFont="1" applyFill="1" applyBorder="1" applyAlignment="1">
      <alignment horizontal="center" vertical="center" wrapText="1"/>
      <protection/>
    </xf>
    <xf numFmtId="174" fontId="4" fillId="0" borderId="45" xfId="54" applyNumberFormat="1" applyFont="1" applyFill="1" applyBorder="1" applyAlignment="1" applyProtection="1">
      <alignment horizontal="center" vertical="center"/>
      <protection/>
    </xf>
    <xf numFmtId="0" fontId="4" fillId="0" borderId="33" xfId="54" applyNumberFormat="1" applyFont="1" applyFill="1" applyBorder="1" applyAlignment="1" applyProtection="1">
      <alignment horizontal="center" vertical="center"/>
      <protection/>
    </xf>
    <xf numFmtId="0" fontId="4" fillId="0" borderId="45" xfId="54" applyNumberFormat="1" applyFont="1" applyFill="1" applyBorder="1" applyAlignment="1" applyProtection="1">
      <alignment horizontal="center" vertical="center"/>
      <protection/>
    </xf>
    <xf numFmtId="49" fontId="4" fillId="0" borderId="35" xfId="54" applyNumberFormat="1" applyFont="1" applyFill="1" applyBorder="1" applyAlignment="1">
      <alignment vertical="center" wrapText="1"/>
      <protection/>
    </xf>
    <xf numFmtId="1" fontId="4" fillId="0" borderId="23" xfId="54" applyNumberFormat="1" applyFont="1" applyFill="1" applyBorder="1" applyAlignment="1">
      <alignment horizontal="center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21" xfId="54" applyNumberFormat="1" applyFont="1" applyFill="1" applyBorder="1" applyAlignment="1">
      <alignment horizontal="center" vertical="center"/>
      <protection/>
    </xf>
    <xf numFmtId="0" fontId="4" fillId="0" borderId="21" xfId="54" applyNumberFormat="1" applyFont="1" applyFill="1" applyBorder="1" applyAlignment="1">
      <alignment horizontal="center" vertical="center"/>
      <protection/>
    </xf>
    <xf numFmtId="179" fontId="4" fillId="0" borderId="25" xfId="54" applyNumberFormat="1" applyFont="1" applyFill="1" applyBorder="1" applyAlignment="1" applyProtection="1">
      <alignment horizontal="center" vertical="center"/>
      <protection/>
    </xf>
    <xf numFmtId="1" fontId="4" fillId="0" borderId="27" xfId="54" applyNumberFormat="1" applyFont="1" applyFill="1" applyBorder="1" applyAlignment="1">
      <alignment horizontal="center" vertical="center"/>
      <protection/>
    </xf>
    <xf numFmtId="1" fontId="4" fillId="0" borderId="18" xfId="54" applyNumberFormat="1" applyFont="1" applyFill="1" applyBorder="1" applyAlignment="1" applyProtection="1">
      <alignment horizontal="center" vertical="center"/>
      <protection/>
    </xf>
    <xf numFmtId="1" fontId="4" fillId="0" borderId="10" xfId="54" applyNumberFormat="1" applyFont="1" applyFill="1" applyBorder="1" applyAlignment="1">
      <alignment horizontal="center" vertical="center"/>
      <protection/>
    </xf>
    <xf numFmtId="0" fontId="4" fillId="0" borderId="10" xfId="54" applyNumberFormat="1" applyFont="1" applyFill="1" applyBorder="1" applyAlignment="1">
      <alignment horizontal="center" vertical="center"/>
      <protection/>
    </xf>
    <xf numFmtId="1" fontId="4" fillId="0" borderId="19" xfId="54" applyNumberFormat="1" applyFont="1" applyFill="1" applyBorder="1" applyAlignment="1">
      <alignment horizontal="center" vertical="center" wrapText="1"/>
      <protection/>
    </xf>
    <xf numFmtId="0" fontId="4" fillId="0" borderId="44" xfId="54" applyNumberFormat="1" applyFont="1" applyFill="1" applyBorder="1" applyAlignment="1">
      <alignment horizontal="center" vertical="center" wrapText="1"/>
      <protection/>
    </xf>
    <xf numFmtId="0" fontId="4" fillId="0" borderId="19" xfId="54" applyNumberFormat="1" applyFont="1" applyFill="1" applyBorder="1" applyAlignment="1">
      <alignment horizontal="center" vertical="center" wrapText="1"/>
      <protection/>
    </xf>
    <xf numFmtId="0" fontId="4" fillId="0" borderId="18" xfId="54" applyNumberFormat="1" applyFont="1" applyFill="1" applyBorder="1" applyAlignment="1">
      <alignment horizontal="center" vertical="center" wrapText="1"/>
      <protection/>
    </xf>
    <xf numFmtId="49" fontId="4" fillId="32" borderId="11" xfId="54" applyNumberFormat="1" applyFont="1" applyFill="1" applyBorder="1" applyAlignment="1" applyProtection="1">
      <alignment horizontal="center" vertical="center"/>
      <protection/>
    </xf>
    <xf numFmtId="49" fontId="4" fillId="0" borderId="58" xfId="54" applyNumberFormat="1" applyFont="1" applyFill="1" applyBorder="1" applyAlignment="1">
      <alignment vertical="center" wrapText="1"/>
      <protection/>
    </xf>
    <xf numFmtId="1" fontId="4" fillId="0" borderId="62" xfId="54" applyNumberFormat="1" applyFont="1" applyFill="1" applyBorder="1" applyAlignment="1">
      <alignment horizontal="center" vertical="center"/>
      <protection/>
    </xf>
    <xf numFmtId="49" fontId="4" fillId="0" borderId="12" xfId="54" applyNumberFormat="1" applyFont="1" applyFill="1" applyBorder="1" applyAlignment="1">
      <alignment horizontal="center" vertical="center"/>
      <protection/>
    </xf>
    <xf numFmtId="49" fontId="4" fillId="0" borderId="14" xfId="54" applyNumberFormat="1" applyFont="1" applyFill="1" applyBorder="1" applyAlignment="1">
      <alignment horizontal="center" vertical="center"/>
      <protection/>
    </xf>
    <xf numFmtId="0" fontId="4" fillId="0" borderId="14" xfId="54" applyNumberFormat="1" applyFont="1" applyFill="1" applyBorder="1" applyAlignment="1">
      <alignment horizontal="center" vertical="center"/>
      <protection/>
    </xf>
    <xf numFmtId="179" fontId="4" fillId="0" borderId="40" xfId="54" applyNumberFormat="1" applyFont="1" applyFill="1" applyBorder="1" applyAlignment="1" applyProtection="1">
      <alignment horizontal="center" vertical="center"/>
      <protection/>
    </xf>
    <xf numFmtId="1" fontId="4" fillId="0" borderId="28" xfId="54" applyNumberFormat="1" applyFont="1" applyFill="1" applyBorder="1" applyAlignment="1">
      <alignment horizontal="center" vertical="center"/>
      <protection/>
    </xf>
    <xf numFmtId="1" fontId="4" fillId="0" borderId="11" xfId="54" applyNumberFormat="1" applyFont="1" applyFill="1" applyBorder="1" applyAlignment="1" applyProtection="1">
      <alignment horizontal="center" vertical="center"/>
      <protection/>
    </xf>
    <xf numFmtId="1" fontId="4" fillId="0" borderId="12" xfId="54" applyNumberFormat="1" applyFont="1" applyFill="1" applyBorder="1" applyAlignment="1">
      <alignment horizontal="center" vertical="center"/>
      <protection/>
    </xf>
    <xf numFmtId="0" fontId="4" fillId="0" borderId="12" xfId="54" applyNumberFormat="1" applyFont="1" applyFill="1" applyBorder="1" applyAlignment="1">
      <alignment horizontal="center" vertical="center"/>
      <protection/>
    </xf>
    <xf numFmtId="1" fontId="4" fillId="0" borderId="13" xfId="54" applyNumberFormat="1" applyFont="1" applyFill="1" applyBorder="1" applyAlignment="1">
      <alignment horizontal="center" vertical="center" wrapText="1"/>
      <protection/>
    </xf>
    <xf numFmtId="0" fontId="4" fillId="0" borderId="63" xfId="54" applyNumberFormat="1" applyFont="1" applyFill="1" applyBorder="1" applyAlignment="1">
      <alignment horizontal="center" vertical="center" wrapText="1"/>
      <protection/>
    </xf>
    <xf numFmtId="0" fontId="4" fillId="0" borderId="14" xfId="54" applyNumberFormat="1" applyFont="1" applyFill="1" applyBorder="1" applyAlignment="1">
      <alignment horizontal="center" vertical="center" wrapText="1"/>
      <protection/>
    </xf>
    <xf numFmtId="0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3" xfId="54" applyNumberFormat="1" applyFont="1" applyFill="1" applyBorder="1" applyAlignment="1">
      <alignment horizontal="center" vertical="center" wrapText="1"/>
      <protection/>
    </xf>
    <xf numFmtId="177" fontId="43" fillId="0" borderId="12" xfId="54" applyNumberFormat="1" applyFont="1" applyFill="1" applyBorder="1" applyAlignment="1" applyProtection="1">
      <alignment vertical="center"/>
      <protection/>
    </xf>
    <xf numFmtId="0" fontId="4" fillId="32" borderId="10" xfId="54" applyNumberFormat="1" applyFont="1" applyFill="1" applyBorder="1" applyAlignment="1" applyProtection="1">
      <alignment horizontal="center" vertical="center"/>
      <protection/>
    </xf>
    <xf numFmtId="177" fontId="43" fillId="32" borderId="10" xfId="54" applyNumberFormat="1" applyFont="1" applyFill="1" applyBorder="1" applyAlignment="1" applyProtection="1">
      <alignment horizontal="center" vertical="center" wrapText="1"/>
      <protection/>
    </xf>
    <xf numFmtId="0" fontId="43" fillId="32" borderId="10" xfId="54" applyNumberFormat="1" applyFont="1" applyFill="1" applyBorder="1" applyAlignment="1" applyProtection="1">
      <alignment horizontal="center" vertical="center" wrapText="1"/>
      <protection/>
    </xf>
    <xf numFmtId="177" fontId="43" fillId="32" borderId="10" xfId="54" applyNumberFormat="1" applyFont="1" applyFill="1" applyBorder="1" applyAlignment="1" applyProtection="1">
      <alignment vertical="center"/>
      <protection/>
    </xf>
    <xf numFmtId="0" fontId="4" fillId="32" borderId="0" xfId="54" applyNumberFormat="1" applyFont="1" applyFill="1" applyBorder="1" applyAlignment="1" applyProtection="1">
      <alignment horizontal="center" vertical="center"/>
      <protection/>
    </xf>
    <xf numFmtId="177" fontId="43" fillId="32" borderId="0" xfId="54" applyNumberFormat="1" applyFont="1" applyFill="1" applyBorder="1" applyAlignment="1" applyProtection="1">
      <alignment vertical="center"/>
      <protection/>
    </xf>
    <xf numFmtId="177" fontId="43" fillId="32" borderId="0" xfId="54" applyNumberFormat="1" applyFont="1" applyFill="1" applyBorder="1" applyAlignment="1" applyProtection="1">
      <alignment horizontal="center" vertical="center" wrapText="1"/>
      <protection/>
    </xf>
    <xf numFmtId="0" fontId="43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2" xfId="54" applyFont="1" applyFill="1" applyBorder="1" applyAlignment="1">
      <alignment horizontal="center" vertical="center" wrapText="1"/>
      <protection/>
    </xf>
    <xf numFmtId="0" fontId="10" fillId="32" borderId="13" xfId="54" applyFont="1" applyFill="1" applyBorder="1" applyAlignment="1">
      <alignment horizontal="center" vertical="center" wrapText="1"/>
      <protection/>
    </xf>
    <xf numFmtId="174" fontId="4" fillId="0" borderId="13" xfId="54" applyNumberFormat="1" applyFont="1" applyFill="1" applyBorder="1" applyAlignment="1">
      <alignment horizontal="center" vertical="center" wrapText="1"/>
      <protection/>
    </xf>
    <xf numFmtId="174" fontId="4" fillId="35" borderId="63" xfId="54" applyNumberFormat="1" applyFont="1" applyFill="1" applyBorder="1" applyAlignment="1">
      <alignment horizontal="center" vertical="center" wrapText="1"/>
      <protection/>
    </xf>
    <xf numFmtId="173" fontId="4" fillId="32" borderId="19" xfId="54" applyNumberFormat="1" applyFont="1" applyFill="1" applyBorder="1" applyAlignment="1" applyProtection="1">
      <alignment horizontal="center" vertical="center"/>
      <protection/>
    </xf>
    <xf numFmtId="177" fontId="4" fillId="32" borderId="19" xfId="54" applyNumberFormat="1" applyFont="1" applyFill="1" applyBorder="1" applyAlignment="1" applyProtection="1">
      <alignment horizontal="center" vertical="center"/>
      <protection/>
    </xf>
    <xf numFmtId="0" fontId="7" fillId="0" borderId="64" xfId="54" applyNumberFormat="1" applyFont="1" applyFill="1" applyBorder="1" applyAlignment="1" applyProtection="1">
      <alignment horizontal="center" vertical="center"/>
      <protection/>
    </xf>
    <xf numFmtId="0" fontId="7" fillId="0" borderId="65" xfId="54" applyNumberFormat="1" applyFont="1" applyFill="1" applyBorder="1" applyAlignment="1" applyProtection="1">
      <alignment horizontal="center" vertical="center"/>
      <protection/>
    </xf>
    <xf numFmtId="0" fontId="7" fillId="0" borderId="66" xfId="54" applyNumberFormat="1" applyFont="1" applyFill="1" applyBorder="1" applyAlignment="1" applyProtection="1">
      <alignment horizontal="center" vertical="center"/>
      <protection/>
    </xf>
    <xf numFmtId="0" fontId="7" fillId="0" borderId="67" xfId="54" applyNumberFormat="1" applyFont="1" applyFill="1" applyBorder="1" applyAlignment="1" applyProtection="1">
      <alignment horizontal="center" vertical="center"/>
      <protection/>
    </xf>
    <xf numFmtId="0" fontId="7" fillId="0" borderId="26" xfId="54" applyNumberFormat="1" applyFont="1" applyFill="1" applyBorder="1" applyAlignment="1" applyProtection="1">
      <alignment horizontal="center" vertical="center"/>
      <protection/>
    </xf>
    <xf numFmtId="0" fontId="7" fillId="0" borderId="38" xfId="54" applyNumberFormat="1" applyFont="1" applyFill="1" applyBorder="1" applyAlignment="1" applyProtection="1">
      <alignment horizontal="center" vertical="center"/>
      <protection/>
    </xf>
    <xf numFmtId="0" fontId="7" fillId="0" borderId="52" xfId="54" applyNumberFormat="1" applyFont="1" applyFill="1" applyBorder="1" applyAlignment="1" applyProtection="1">
      <alignment horizontal="center" vertical="center"/>
      <protection/>
    </xf>
    <xf numFmtId="0" fontId="7" fillId="0" borderId="29" xfId="54" applyNumberFormat="1" applyFont="1" applyFill="1" applyBorder="1" applyAlignment="1" applyProtection="1">
      <alignment horizontal="center" vertical="center"/>
      <protection/>
    </xf>
    <xf numFmtId="177" fontId="11" fillId="0" borderId="17" xfId="54" applyNumberFormat="1" applyFont="1" applyFill="1" applyBorder="1" applyAlignment="1" applyProtection="1">
      <alignment horizontal="center" vertical="center" wrapText="1"/>
      <protection/>
    </xf>
    <xf numFmtId="174" fontId="11" fillId="0" borderId="56" xfId="54" applyNumberFormat="1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>
      <alignment horizontal="center" vertical="center" wrapText="1"/>
    </xf>
    <xf numFmtId="0" fontId="11" fillId="0" borderId="15" xfId="54" applyFont="1" applyFill="1" applyBorder="1" applyAlignment="1">
      <alignment horizontal="center" vertical="center" wrapText="1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174" fontId="7" fillId="0" borderId="68" xfId="54" applyNumberFormat="1" applyFont="1" applyFill="1" applyBorder="1" applyAlignment="1">
      <alignment horizontal="center" vertical="center" wrapText="1"/>
      <protection/>
    </xf>
    <xf numFmtId="0" fontId="7" fillId="0" borderId="41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177" fontId="11" fillId="0" borderId="19" xfId="0" applyNumberFormat="1" applyFont="1" applyFill="1" applyBorder="1" applyAlignment="1" applyProtection="1">
      <alignment horizontal="center" vertical="center" wrapText="1"/>
      <protection/>
    </xf>
    <xf numFmtId="179" fontId="11" fillId="0" borderId="35" xfId="54" applyNumberFormat="1" applyFont="1" applyFill="1" applyBorder="1" applyAlignment="1" applyProtection="1">
      <alignment horizontal="center" vertical="center"/>
      <protection/>
    </xf>
    <xf numFmtId="0" fontId="11" fillId="0" borderId="27" xfId="54" applyFont="1" applyFill="1" applyBorder="1" applyAlignment="1">
      <alignment horizontal="center" vertical="center" wrapText="1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174" fontId="7" fillId="0" borderId="18" xfId="54" applyNumberFormat="1" applyFont="1" applyFill="1" applyBorder="1" applyAlignment="1">
      <alignment horizontal="center" vertical="center" wrapText="1"/>
      <protection/>
    </xf>
    <xf numFmtId="0" fontId="7" fillId="0" borderId="4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7" fontId="11" fillId="0" borderId="19" xfId="54" applyNumberFormat="1" applyFont="1" applyFill="1" applyBorder="1" applyAlignment="1" applyProtection="1">
      <alignment horizontal="center" vertical="center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44" xfId="54" applyFont="1" applyFill="1" applyBorder="1" applyAlignment="1">
      <alignment horizontal="center" vertical="center" wrapText="1"/>
      <protection/>
    </xf>
    <xf numFmtId="0" fontId="7" fillId="0" borderId="19" xfId="54" applyFont="1" applyFill="1" applyBorder="1" applyAlignment="1">
      <alignment horizontal="center" vertical="center" wrapText="1"/>
      <protection/>
    </xf>
    <xf numFmtId="0" fontId="7" fillId="0" borderId="18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11" fillId="0" borderId="13" xfId="54" applyFont="1" applyFill="1" applyBorder="1" applyAlignment="1">
      <alignment horizontal="center" vertical="center" wrapText="1"/>
      <protection/>
    </xf>
    <xf numFmtId="0" fontId="7" fillId="0" borderId="62" xfId="54" applyFont="1" applyFill="1" applyBorder="1" applyAlignment="1">
      <alignment horizontal="center" vertical="center" wrapText="1"/>
      <protection/>
    </xf>
    <xf numFmtId="174" fontId="7" fillId="0" borderId="63" xfId="54" applyNumberFormat="1" applyFont="1" applyFill="1" applyBorder="1" applyAlignment="1">
      <alignment horizontal="center" vertical="center" wrapText="1"/>
      <protection/>
    </xf>
    <xf numFmtId="174" fontId="7" fillId="0" borderId="13" xfId="54" applyNumberFormat="1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63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177" fontId="11" fillId="0" borderId="10" xfId="54" applyNumberFormat="1" applyFont="1" applyFill="1" applyBorder="1" applyAlignment="1" applyProtection="1">
      <alignment horizontal="center" vertical="center"/>
      <protection/>
    </xf>
    <xf numFmtId="179" fontId="11" fillId="0" borderId="10" xfId="54" applyNumberFormat="1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74" fontId="7" fillId="0" borderId="10" xfId="54" applyNumberFormat="1" applyFont="1" applyFill="1" applyBorder="1" applyAlignment="1">
      <alignment horizontal="center" vertical="center" wrapText="1"/>
      <protection/>
    </xf>
    <xf numFmtId="179" fontId="11" fillId="0" borderId="24" xfId="54" applyNumberFormat="1" applyFont="1" applyFill="1" applyBorder="1" applyAlignment="1" applyProtection="1">
      <alignment horizontal="center" vertical="center"/>
      <protection/>
    </xf>
    <xf numFmtId="0" fontId="11" fillId="0" borderId="48" xfId="54" applyFont="1" applyFill="1" applyBorder="1" applyAlignment="1">
      <alignment horizontal="center" vertical="center" wrapText="1"/>
      <protection/>
    </xf>
    <xf numFmtId="178" fontId="11" fillId="0" borderId="19" xfId="54" applyNumberFormat="1" applyFont="1" applyFill="1" applyBorder="1" applyAlignment="1" applyProtection="1">
      <alignment horizontal="center" vertical="center"/>
      <protection/>
    </xf>
    <xf numFmtId="177" fontId="7" fillId="0" borderId="19" xfId="54" applyNumberFormat="1" applyFont="1" applyFill="1" applyBorder="1" applyAlignment="1" applyProtection="1">
      <alignment horizontal="center" vertical="center"/>
      <protection/>
    </xf>
    <xf numFmtId="179" fontId="11" fillId="0" borderId="58" xfId="54" applyNumberFormat="1" applyFont="1" applyFill="1" applyBorder="1" applyAlignment="1" applyProtection="1">
      <alignment horizontal="center" vertical="center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44" xfId="54" applyFont="1" applyFill="1" applyBorder="1" applyAlignment="1">
      <alignment horizontal="center" vertical="center" wrapText="1"/>
      <protection/>
    </xf>
    <xf numFmtId="0" fontId="7" fillId="0" borderId="19" xfId="54" applyFont="1" applyFill="1" applyBorder="1" applyAlignment="1">
      <alignment horizontal="center" vertical="center" wrapText="1"/>
      <protection/>
    </xf>
    <xf numFmtId="0" fontId="7" fillId="0" borderId="18" xfId="54" applyFont="1" applyFill="1" applyBorder="1" applyAlignment="1">
      <alignment horizontal="center" vertical="center" wrapText="1"/>
      <protection/>
    </xf>
    <xf numFmtId="178" fontId="28" fillId="0" borderId="19" xfId="54" applyNumberFormat="1" applyFont="1" applyFill="1" applyBorder="1" applyAlignment="1" applyProtection="1">
      <alignment horizontal="center" vertical="center"/>
      <protection/>
    </xf>
    <xf numFmtId="174" fontId="7" fillId="0" borderId="44" xfId="54" applyNumberFormat="1" applyFont="1" applyFill="1" applyBorder="1" applyAlignment="1">
      <alignment horizontal="center" vertical="center" wrapText="1"/>
      <protection/>
    </xf>
    <xf numFmtId="173" fontId="7" fillId="0" borderId="19" xfId="54" applyNumberFormat="1" applyFont="1" applyFill="1" applyBorder="1" applyAlignment="1" applyProtection="1">
      <alignment vertical="center"/>
      <protection/>
    </xf>
    <xf numFmtId="177" fontId="7" fillId="0" borderId="19" xfId="54" applyNumberFormat="1" applyFont="1" applyFill="1" applyBorder="1" applyAlignment="1" applyProtection="1">
      <alignment vertical="center"/>
      <protection/>
    </xf>
    <xf numFmtId="174" fontId="11" fillId="0" borderId="29" xfId="54" applyNumberFormat="1" applyFont="1" applyFill="1" applyBorder="1" applyAlignment="1">
      <alignment horizontal="center" vertical="center" wrapText="1"/>
      <protection/>
    </xf>
    <xf numFmtId="1" fontId="11" fillId="0" borderId="29" xfId="54" applyNumberFormat="1" applyFont="1" applyFill="1" applyBorder="1" applyAlignment="1">
      <alignment horizontal="center" vertical="center" wrapText="1"/>
      <protection/>
    </xf>
    <xf numFmtId="178" fontId="29" fillId="0" borderId="13" xfId="0" applyNumberFormat="1" applyFont="1" applyFill="1" applyBorder="1" applyAlignment="1" applyProtection="1">
      <alignment horizontal="center" vertical="center"/>
      <protection/>
    </xf>
    <xf numFmtId="174" fontId="11" fillId="0" borderId="43" xfId="0" applyNumberFormat="1" applyFont="1" applyFill="1" applyBorder="1" applyAlignment="1" applyProtection="1">
      <alignment horizontal="center" vertical="center"/>
      <protection/>
    </xf>
    <xf numFmtId="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51" xfId="54" applyFont="1" applyFill="1" applyBorder="1" applyAlignment="1">
      <alignment horizontal="center" vertical="center" wrapText="1"/>
      <protection/>
    </xf>
    <xf numFmtId="0" fontId="11" fillId="0" borderId="42" xfId="54" applyFont="1" applyFill="1" applyBorder="1" applyAlignment="1">
      <alignment horizontal="center" vertical="center" wrapText="1"/>
      <protection/>
    </xf>
    <xf numFmtId="0" fontId="11" fillId="0" borderId="70" xfId="54" applyFont="1" applyFill="1" applyBorder="1" applyAlignment="1">
      <alignment horizontal="center" vertical="center" wrapText="1"/>
      <protection/>
    </xf>
    <xf numFmtId="174" fontId="11" fillId="0" borderId="23" xfId="54" applyNumberFormat="1" applyFont="1" applyFill="1" applyBorder="1" applyAlignment="1" applyProtection="1">
      <alignment horizontal="center" vertical="center"/>
      <protection/>
    </xf>
    <xf numFmtId="174" fontId="11" fillId="0" borderId="44" xfId="54" applyNumberFormat="1" applyFont="1" applyFill="1" applyBorder="1" applyAlignment="1" applyProtection="1">
      <alignment horizontal="center" vertical="center"/>
      <protection/>
    </xf>
    <xf numFmtId="1" fontId="11" fillId="0" borderId="19" xfId="54" applyNumberFormat="1" applyFont="1" applyFill="1" applyBorder="1" applyAlignment="1" applyProtection="1">
      <alignment horizontal="center" vertical="center"/>
      <protection/>
    </xf>
    <xf numFmtId="174" fontId="11" fillId="0" borderId="18" xfId="54" applyNumberFormat="1" applyFont="1" applyFill="1" applyBorder="1" applyAlignment="1" applyProtection="1">
      <alignment horizontal="center" vertical="center"/>
      <protection/>
    </xf>
    <xf numFmtId="174" fontId="11" fillId="0" borderId="0" xfId="54" applyNumberFormat="1" applyFont="1" applyFill="1" applyBorder="1" applyAlignment="1" applyProtection="1">
      <alignment horizontal="center" vertical="center"/>
      <protection/>
    </xf>
    <xf numFmtId="1" fontId="11" fillId="0" borderId="71" xfId="0" applyNumberFormat="1" applyFont="1" applyFill="1" applyBorder="1" applyAlignment="1" applyProtection="1">
      <alignment horizontal="center" vertical="center"/>
      <protection/>
    </xf>
    <xf numFmtId="1" fontId="11" fillId="0" borderId="55" xfId="0" applyNumberFormat="1" applyFont="1" applyFill="1" applyBorder="1" applyAlignment="1" applyProtection="1">
      <alignment horizontal="center" vertical="center"/>
      <protection/>
    </xf>
    <xf numFmtId="178" fontId="7" fillId="0" borderId="20" xfId="0" applyNumberFormat="1" applyFont="1" applyFill="1" applyBorder="1" applyAlignment="1" applyProtection="1">
      <alignment horizontal="center" vertical="center"/>
      <protection/>
    </xf>
    <xf numFmtId="174" fontId="11" fillId="0" borderId="48" xfId="0" applyNumberFormat="1" applyFont="1" applyFill="1" applyBorder="1" applyAlignment="1" applyProtection="1">
      <alignment horizontal="center" vertical="center"/>
      <protection/>
    </xf>
    <xf numFmtId="178" fontId="11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178" fontId="7" fillId="0" borderId="72" xfId="0" applyNumberFormat="1" applyFont="1" applyFill="1" applyBorder="1" applyAlignment="1" applyProtection="1">
      <alignment horizontal="center" vertical="center"/>
      <protection/>
    </xf>
    <xf numFmtId="174" fontId="11" fillId="0" borderId="69" xfId="0" applyNumberFormat="1" applyFont="1" applyFill="1" applyBorder="1" applyAlignment="1" applyProtection="1">
      <alignment horizontal="center" vertical="center"/>
      <protection/>
    </xf>
    <xf numFmtId="178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top" wrapText="1"/>
    </xf>
    <xf numFmtId="178" fontId="11" fillId="0" borderId="70" xfId="54" applyNumberFormat="1" applyFont="1" applyFill="1" applyBorder="1" applyAlignment="1">
      <alignment horizontal="center" vertical="center" wrapText="1"/>
      <protection/>
    </xf>
    <xf numFmtId="0" fontId="11" fillId="0" borderId="73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72" xfId="0" applyFont="1" applyFill="1" applyBorder="1" applyAlignment="1">
      <alignment horizontal="left" vertical="top" wrapText="1"/>
    </xf>
    <xf numFmtId="0" fontId="11" fillId="0" borderId="51" xfId="0" applyFont="1" applyFill="1" applyBorder="1" applyAlignment="1">
      <alignment horizontal="left" vertical="top" wrapText="1"/>
    </xf>
    <xf numFmtId="0" fontId="11" fillId="0" borderId="70" xfId="0" applyFont="1" applyFill="1" applyBorder="1" applyAlignment="1">
      <alignment horizontal="left" vertical="top" wrapText="1"/>
    </xf>
    <xf numFmtId="174" fontId="11" fillId="0" borderId="74" xfId="0" applyNumberFormat="1" applyFont="1" applyFill="1" applyBorder="1" applyAlignment="1" applyProtection="1">
      <alignment horizontal="center" vertical="center"/>
      <protection/>
    </xf>
    <xf numFmtId="1" fontId="11" fillId="0" borderId="74" xfId="0" applyNumberFormat="1" applyFont="1" applyFill="1" applyBorder="1" applyAlignment="1" applyProtection="1">
      <alignment horizontal="center" vertical="center"/>
      <protection/>
    </xf>
    <xf numFmtId="1" fontId="11" fillId="0" borderId="30" xfId="0" applyNumberFormat="1" applyFont="1" applyFill="1" applyBorder="1" applyAlignment="1" applyProtection="1">
      <alignment horizontal="center" vertical="center"/>
      <protection/>
    </xf>
    <xf numFmtId="174" fontId="11" fillId="0" borderId="71" xfId="54" applyNumberFormat="1" applyFont="1" applyFill="1" applyBorder="1" applyAlignment="1">
      <alignment horizontal="center" vertical="center" wrapText="1"/>
      <protection/>
    </xf>
    <xf numFmtId="1" fontId="11" fillId="0" borderId="71" xfId="54" applyNumberFormat="1" applyFont="1" applyFill="1" applyBorder="1" applyAlignment="1">
      <alignment horizontal="center" vertical="center" wrapText="1"/>
      <protection/>
    </xf>
    <xf numFmtId="0" fontId="7" fillId="0" borderId="17" xfId="54" applyNumberFormat="1" applyFont="1" applyFill="1" applyBorder="1" applyAlignment="1" applyProtection="1">
      <alignment horizontal="center" vertical="center"/>
      <protection/>
    </xf>
    <xf numFmtId="179" fontId="7" fillId="0" borderId="24" xfId="54" applyNumberFormat="1" applyFont="1" applyFill="1" applyBorder="1" applyAlignment="1" applyProtection="1">
      <alignment horizontal="center" vertical="center"/>
      <protection/>
    </xf>
    <xf numFmtId="178" fontId="7" fillId="0" borderId="24" xfId="54" applyNumberFormat="1" applyFont="1" applyFill="1" applyBorder="1" applyAlignment="1" applyProtection="1">
      <alignment horizontal="center" vertical="center"/>
      <protection/>
    </xf>
    <xf numFmtId="178" fontId="7" fillId="0" borderId="15" xfId="54" applyNumberFormat="1" applyFont="1" applyFill="1" applyBorder="1" applyAlignment="1" applyProtection="1">
      <alignment horizontal="center" vertical="center"/>
      <protection/>
    </xf>
    <xf numFmtId="178" fontId="7" fillId="0" borderId="16" xfId="54" applyNumberFormat="1" applyFont="1" applyFill="1" applyBorder="1" applyAlignment="1" applyProtection="1">
      <alignment horizontal="center" vertical="center"/>
      <protection/>
    </xf>
    <xf numFmtId="178" fontId="7" fillId="0" borderId="17" xfId="54" applyNumberFormat="1" applyFont="1" applyFill="1" applyBorder="1" applyAlignment="1" applyProtection="1">
      <alignment horizontal="center" vertical="center"/>
      <protection/>
    </xf>
    <xf numFmtId="0" fontId="7" fillId="0" borderId="15" xfId="54" applyNumberFormat="1" applyFont="1" applyFill="1" applyBorder="1" applyAlignment="1" applyProtection="1">
      <alignment horizontal="center" vertical="center"/>
      <protection/>
    </xf>
    <xf numFmtId="0" fontId="7" fillId="0" borderId="41" xfId="54" applyNumberFormat="1" applyFont="1" applyFill="1" applyBorder="1" applyAlignment="1" applyProtection="1">
      <alignment horizontal="center" vertical="center"/>
      <protection/>
    </xf>
    <xf numFmtId="178" fontId="7" fillId="0" borderId="31" xfId="54" applyNumberFormat="1" applyFont="1" applyFill="1" applyBorder="1" applyAlignment="1" applyProtection="1">
      <alignment horizontal="center" vertical="center"/>
      <protection/>
    </xf>
    <xf numFmtId="178" fontId="7" fillId="0" borderId="34" xfId="54" applyNumberFormat="1" applyFont="1" applyFill="1" applyBorder="1" applyAlignment="1" applyProtection="1">
      <alignment horizontal="center" vertical="center"/>
      <protection/>
    </xf>
    <xf numFmtId="178" fontId="7" fillId="0" borderId="37" xfId="54" applyNumberFormat="1" applyFont="1" applyFill="1" applyBorder="1" applyAlignment="1" applyProtection="1">
      <alignment horizontal="center" vertical="center"/>
      <protection/>
    </xf>
    <xf numFmtId="178" fontId="7" fillId="0" borderId="33" xfId="54" applyNumberFormat="1" applyFont="1" applyFill="1" applyBorder="1" applyAlignment="1" applyProtection="1">
      <alignment horizontal="center" vertical="center"/>
      <protection/>
    </xf>
    <xf numFmtId="178" fontId="7" fillId="0" borderId="25" xfId="54" applyNumberFormat="1" applyFont="1" applyFill="1" applyBorder="1" applyAlignment="1" applyProtection="1">
      <alignment horizontal="center" vertical="center"/>
      <protection/>
    </xf>
    <xf numFmtId="178" fontId="7" fillId="0" borderId="19" xfId="54" applyNumberFormat="1" applyFont="1" applyFill="1" applyBorder="1" applyAlignment="1" applyProtection="1">
      <alignment horizontal="center" vertical="center"/>
      <protection/>
    </xf>
    <xf numFmtId="174" fontId="7" fillId="0" borderId="33" xfId="54" applyNumberFormat="1" applyFont="1" applyFill="1" applyBorder="1" applyAlignment="1" applyProtection="1">
      <alignment horizontal="center" vertical="center"/>
      <protection/>
    </xf>
    <xf numFmtId="174" fontId="11" fillId="0" borderId="29" xfId="54" applyNumberFormat="1" applyFont="1" applyFill="1" applyBorder="1" applyAlignment="1" applyProtection="1">
      <alignment horizontal="center" vertical="center"/>
      <protection/>
    </xf>
    <xf numFmtId="1" fontId="11" fillId="0" borderId="29" xfId="54" applyNumberFormat="1" applyFont="1" applyFill="1" applyBorder="1" applyAlignment="1" applyProtection="1">
      <alignment horizontal="center" vertical="center"/>
      <protection/>
    </xf>
    <xf numFmtId="1" fontId="11" fillId="0" borderId="46" xfId="54" applyNumberFormat="1" applyFont="1" applyFill="1" applyBorder="1" applyAlignment="1">
      <alignment horizontal="center" vertical="center" wrapText="1"/>
      <protection/>
    </xf>
    <xf numFmtId="0" fontId="11" fillId="0" borderId="46" xfId="0" applyFont="1" applyFill="1" applyBorder="1" applyAlignment="1">
      <alignment horizontal="center" vertical="center" wrapText="1"/>
    </xf>
    <xf numFmtId="1" fontId="11" fillId="0" borderId="54" xfId="54" applyNumberFormat="1" applyFont="1" applyFill="1" applyBorder="1" applyAlignment="1">
      <alignment horizontal="center" vertical="center" wrapText="1"/>
      <protection/>
    </xf>
    <xf numFmtId="0" fontId="11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177" fontId="7" fillId="0" borderId="0" xfId="54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7" fillId="0" borderId="0" xfId="54" applyFont="1" applyFill="1" applyBorder="1" applyAlignment="1">
      <alignment horizontal="center" wrapText="1"/>
      <protection/>
    </xf>
    <xf numFmtId="177" fontId="27" fillId="0" borderId="0" xfId="54" applyNumberFormat="1" applyFont="1" applyFill="1" applyBorder="1" applyAlignment="1" applyProtection="1">
      <alignment horizontal="center" vertical="center" wrapText="1"/>
      <protection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7" fillId="0" borderId="41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9" fillId="0" borderId="14" xfId="52" applyFont="1" applyBorder="1" applyAlignment="1">
      <alignment horizontal="center" vertical="center" wrapText="1"/>
      <protection/>
    </xf>
    <xf numFmtId="0" fontId="15" fillId="0" borderId="63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/>
    </xf>
    <xf numFmtId="0" fontId="25" fillId="0" borderId="14" xfId="52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63" xfId="52" applyFont="1" applyBorder="1" applyAlignment="1">
      <alignment horizontal="center" vertical="center" wrapText="1"/>
      <protection/>
    </xf>
    <xf numFmtId="0" fontId="11" fillId="0" borderId="62" xfId="52" applyFont="1" applyBorder="1" applyAlignment="1">
      <alignment horizontal="center" vertical="center" wrapText="1"/>
      <protection/>
    </xf>
    <xf numFmtId="0" fontId="11" fillId="0" borderId="76" xfId="52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1" fillId="0" borderId="77" xfId="52" applyFont="1" applyBorder="1" applyAlignment="1">
      <alignment horizontal="center" vertical="center" wrapText="1"/>
      <protection/>
    </xf>
    <xf numFmtId="0" fontId="11" fillId="0" borderId="59" xfId="52" applyFont="1" applyBorder="1" applyAlignment="1">
      <alignment horizontal="center" vertical="center" wrapText="1"/>
      <protection/>
    </xf>
    <xf numFmtId="0" fontId="11" fillId="0" borderId="45" xfId="52" applyFont="1" applyBorder="1" applyAlignment="1">
      <alignment horizontal="center" vertical="center" wrapText="1"/>
      <protection/>
    </xf>
    <xf numFmtId="0" fontId="11" fillId="0" borderId="32" xfId="52" applyFont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8" fillId="0" borderId="4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10" fillId="0" borderId="14" xfId="52" applyFont="1" applyBorder="1" applyAlignment="1">
      <alignment horizontal="center" vertical="center" wrapText="1"/>
      <protection/>
    </xf>
    <xf numFmtId="0" fontId="14" fillId="0" borderId="63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63" xfId="0" applyFont="1" applyBorder="1" applyAlignment="1">
      <alignment wrapText="1"/>
    </xf>
    <xf numFmtId="0" fontId="15" fillId="0" borderId="62" xfId="0" applyFont="1" applyBorder="1" applyAlignment="1">
      <alignment wrapText="1"/>
    </xf>
    <xf numFmtId="0" fontId="15" fillId="0" borderId="76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77" xfId="0" applyFont="1" applyBorder="1" applyAlignment="1">
      <alignment wrapText="1"/>
    </xf>
    <xf numFmtId="0" fontId="15" fillId="0" borderId="59" xfId="0" applyFont="1" applyBorder="1" applyAlignment="1">
      <alignment wrapText="1"/>
    </xf>
    <xf numFmtId="0" fontId="15" fillId="0" borderId="45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8" fillId="0" borderId="81" xfId="0" applyFont="1" applyBorder="1" applyAlignment="1">
      <alignment horizontal="center" wrapText="1"/>
    </xf>
    <xf numFmtId="0" fontId="15" fillId="0" borderId="80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horizontal="center" vertical="center" wrapText="1"/>
    </xf>
    <xf numFmtId="0" fontId="32" fillId="0" borderId="84" xfId="0" applyFont="1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32" fillId="0" borderId="85" xfId="0" applyFont="1" applyFill="1" applyBorder="1" applyAlignment="1">
      <alignment horizontal="center" vertical="center" wrapText="1"/>
    </xf>
    <xf numFmtId="49" fontId="8" fillId="0" borderId="14" xfId="52" applyNumberFormat="1" applyFont="1" applyBorder="1" applyAlignment="1">
      <alignment horizontal="left" vertical="center" wrapText="1"/>
      <protection/>
    </xf>
    <xf numFmtId="0" fontId="0" fillId="0" borderId="63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 textRotation="90"/>
    </xf>
    <xf numFmtId="0" fontId="9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32" fillId="0" borderId="8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9" fillId="0" borderId="14" xfId="52" applyNumberFormat="1" applyFont="1" applyBorder="1" applyAlignment="1">
      <alignment horizontal="center" vertical="center" wrapText="1"/>
      <protection/>
    </xf>
    <xf numFmtId="0" fontId="15" fillId="0" borderId="63" xfId="0" applyFont="1" applyBorder="1" applyAlignment="1">
      <alignment vertical="center" wrapText="1"/>
    </xf>
    <xf numFmtId="0" fontId="15" fillId="0" borderId="59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8" fillId="0" borderId="86" xfId="0" applyFont="1" applyBorder="1" applyAlignment="1">
      <alignment horizontal="center" wrapText="1"/>
    </xf>
    <xf numFmtId="0" fontId="15" fillId="0" borderId="84" xfId="0" applyFont="1" applyBorder="1" applyAlignment="1">
      <alignment horizont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8" fillId="0" borderId="21" xfId="52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49" fontId="8" fillId="0" borderId="21" xfId="52" applyNumberFormat="1" applyFont="1" applyBorder="1" applyAlignment="1">
      <alignment horizontal="left" vertical="center" wrapText="1"/>
      <protection/>
    </xf>
    <xf numFmtId="0" fontId="0" fillId="0" borderId="4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wrapText="1"/>
    </xf>
    <xf numFmtId="0" fontId="3" fillId="0" borderId="6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1" fontId="8" fillId="0" borderId="82" xfId="0" applyNumberFormat="1" applyFont="1" applyBorder="1" applyAlignment="1">
      <alignment horizontal="center" vertical="center" wrapText="1"/>
    </xf>
    <xf numFmtId="1" fontId="15" fillId="0" borderId="83" xfId="0" applyNumberFormat="1" applyFont="1" applyBorder="1" applyAlignment="1">
      <alignment horizontal="center" vertical="center" wrapText="1"/>
    </xf>
    <xf numFmtId="1" fontId="15" fillId="0" borderId="84" xfId="0" applyNumberFormat="1" applyFont="1" applyBorder="1" applyAlignment="1">
      <alignment horizontal="center" vertical="center" wrapText="1"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44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11" fillId="0" borderId="10" xfId="54" applyFont="1" applyFill="1" applyBorder="1" applyAlignment="1">
      <alignment horizontal="left" vertical="center" wrapText="1"/>
      <protection/>
    </xf>
    <xf numFmtId="177" fontId="10" fillId="32" borderId="87" xfId="54" applyNumberFormat="1" applyFont="1" applyFill="1" applyBorder="1" applyAlignment="1" applyProtection="1">
      <alignment horizontal="center" vertical="center" wrapText="1"/>
      <protection/>
    </xf>
    <xf numFmtId="0" fontId="14" fillId="32" borderId="50" xfId="0" applyFont="1" applyFill="1" applyBorder="1" applyAlignment="1">
      <alignment horizontal="center" vertical="center" wrapText="1"/>
    </xf>
    <xf numFmtId="0" fontId="7" fillId="0" borderId="87" xfId="54" applyNumberFormat="1" applyFont="1" applyFill="1" applyBorder="1" applyAlignment="1" applyProtection="1">
      <alignment horizontal="center" vertical="center"/>
      <protection/>
    </xf>
    <xf numFmtId="0" fontId="7" fillId="0" borderId="50" xfId="54" applyNumberFormat="1" applyFont="1" applyFill="1" applyBorder="1" applyAlignment="1" applyProtection="1">
      <alignment horizontal="center" vertical="center"/>
      <protection/>
    </xf>
    <xf numFmtId="0" fontId="7" fillId="0" borderId="88" xfId="54" applyNumberFormat="1" applyFont="1" applyFill="1" applyBorder="1" applyAlignment="1" applyProtection="1">
      <alignment horizontal="center" vertical="center"/>
      <protection/>
    </xf>
    <xf numFmtId="0" fontId="7" fillId="0" borderId="87" xfId="54" applyNumberFormat="1" applyFont="1" applyFill="1" applyBorder="1" applyAlignment="1" applyProtection="1">
      <alignment horizontal="center" vertical="center" wrapText="1"/>
      <protection/>
    </xf>
    <xf numFmtId="0" fontId="7" fillId="0" borderId="50" xfId="54" applyNumberFormat="1" applyFont="1" applyFill="1" applyBorder="1" applyAlignment="1" applyProtection="1">
      <alignment horizontal="center" vertical="center" wrapText="1"/>
      <protection/>
    </xf>
    <xf numFmtId="0" fontId="7" fillId="0" borderId="88" xfId="54" applyNumberFormat="1" applyFont="1" applyFill="1" applyBorder="1" applyAlignment="1" applyProtection="1">
      <alignment horizontal="center" vertical="center" wrapText="1"/>
      <protection/>
    </xf>
    <xf numFmtId="0" fontId="7" fillId="0" borderId="75" xfId="54" applyNumberFormat="1" applyFont="1" applyFill="1" applyBorder="1" applyAlignment="1" applyProtection="1">
      <alignment horizontal="center" vertical="center" wrapText="1"/>
      <protection/>
    </xf>
    <xf numFmtId="0" fontId="7" fillId="0" borderId="89" xfId="54" applyNumberFormat="1" applyFont="1" applyFill="1" applyBorder="1" applyAlignment="1" applyProtection="1">
      <alignment horizontal="center" vertical="center" wrapText="1"/>
      <protection/>
    </xf>
    <xf numFmtId="0" fontId="7" fillId="0" borderId="46" xfId="54" applyNumberFormat="1" applyFont="1" applyFill="1" applyBorder="1" applyAlignment="1" applyProtection="1">
      <alignment horizontal="center" vertical="center" wrapText="1"/>
      <protection/>
    </xf>
    <xf numFmtId="0" fontId="7" fillId="32" borderId="71" xfId="54" applyNumberFormat="1" applyFont="1" applyFill="1" applyBorder="1" applyAlignment="1" applyProtection="1">
      <alignment horizontal="center" vertical="center" textRotation="90"/>
      <protection/>
    </xf>
    <xf numFmtId="0" fontId="7" fillId="32" borderId="55" xfId="54" applyNumberFormat="1" applyFont="1" applyFill="1" applyBorder="1" applyAlignment="1" applyProtection="1">
      <alignment horizontal="center" vertical="center" textRotation="90"/>
      <protection/>
    </xf>
    <xf numFmtId="0" fontId="7" fillId="32" borderId="30" xfId="54" applyNumberFormat="1" applyFont="1" applyFill="1" applyBorder="1" applyAlignment="1" applyProtection="1">
      <alignment horizontal="center" vertical="center" textRotation="90"/>
      <protection/>
    </xf>
    <xf numFmtId="177" fontId="7" fillId="32" borderId="71" xfId="54" applyNumberFormat="1" applyFont="1" applyFill="1" applyBorder="1" applyAlignment="1" applyProtection="1">
      <alignment horizontal="center" vertical="center"/>
      <protection/>
    </xf>
    <xf numFmtId="177" fontId="7" fillId="32" borderId="55" xfId="54" applyNumberFormat="1" applyFont="1" applyFill="1" applyBorder="1" applyAlignment="1" applyProtection="1">
      <alignment horizontal="center" vertical="center"/>
      <protection/>
    </xf>
    <xf numFmtId="177" fontId="7" fillId="32" borderId="30" xfId="54" applyNumberFormat="1" applyFont="1" applyFill="1" applyBorder="1" applyAlignment="1" applyProtection="1">
      <alignment horizontal="center" vertical="center"/>
      <protection/>
    </xf>
    <xf numFmtId="177" fontId="7" fillId="32" borderId="15" xfId="54" applyNumberFormat="1" applyFont="1" applyFill="1" applyBorder="1" applyAlignment="1" applyProtection="1">
      <alignment horizontal="center" vertical="center" wrapText="1"/>
      <protection/>
    </xf>
    <xf numFmtId="177" fontId="7" fillId="32" borderId="16" xfId="54" applyNumberFormat="1" applyFont="1" applyFill="1" applyBorder="1" applyAlignment="1" applyProtection="1">
      <alignment horizontal="center" vertical="center" wrapText="1"/>
      <protection/>
    </xf>
    <xf numFmtId="177" fontId="7" fillId="32" borderId="17" xfId="54" applyNumberFormat="1" applyFont="1" applyFill="1" applyBorder="1" applyAlignment="1" applyProtection="1">
      <alignment horizontal="center" vertical="center" wrapText="1"/>
      <protection/>
    </xf>
    <xf numFmtId="177" fontId="7" fillId="0" borderId="71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55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30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60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48" xfId="54" applyNumberFormat="1" applyFont="1" applyFill="1" applyBorder="1" applyAlignment="1" applyProtection="1">
      <alignment horizontal="center" vertical="center" wrapText="1"/>
      <protection/>
    </xf>
    <xf numFmtId="177" fontId="7" fillId="0" borderId="41" xfId="54" applyNumberFormat="1" applyFont="1" applyFill="1" applyBorder="1" applyAlignment="1" applyProtection="1">
      <alignment horizontal="center" vertical="center" wrapText="1"/>
      <protection/>
    </xf>
    <xf numFmtId="177" fontId="7" fillId="0" borderId="56" xfId="54" applyNumberFormat="1" applyFont="1" applyFill="1" applyBorder="1" applyAlignment="1" applyProtection="1">
      <alignment horizontal="center" vertical="center" wrapText="1"/>
      <protection/>
    </xf>
    <xf numFmtId="177" fontId="7" fillId="32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51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10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42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10" xfId="54" applyNumberFormat="1" applyFont="1" applyFill="1" applyBorder="1" applyAlignment="1" applyProtection="1">
      <alignment horizontal="center" vertical="center" wrapText="1"/>
      <protection/>
    </xf>
    <xf numFmtId="177" fontId="7" fillId="32" borderId="19" xfId="54" applyNumberFormat="1" applyFont="1" applyFill="1" applyBorder="1" applyAlignment="1" applyProtection="1">
      <alignment horizontal="center" vertical="center" wrapText="1"/>
      <protection/>
    </xf>
    <xf numFmtId="177" fontId="7" fillId="0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70" xfId="5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91" xfId="54" applyNumberFormat="1" applyFont="1" applyFill="1" applyBorder="1" applyAlignment="1" applyProtection="1">
      <alignment horizontal="center" vertical="center"/>
      <protection/>
    </xf>
    <xf numFmtId="0" fontId="7" fillId="0" borderId="68" xfId="54" applyNumberFormat="1" applyFont="1" applyFill="1" applyBorder="1" applyAlignment="1" applyProtection="1">
      <alignment horizontal="center" vertical="center"/>
      <protection/>
    </xf>
    <xf numFmtId="0" fontId="7" fillId="0" borderId="92" xfId="54" applyNumberFormat="1" applyFont="1" applyFill="1" applyBorder="1" applyAlignment="1" applyProtection="1">
      <alignment horizontal="center" vertical="center"/>
      <protection/>
    </xf>
    <xf numFmtId="0" fontId="7" fillId="0" borderId="93" xfId="54" applyNumberFormat="1" applyFont="1" applyFill="1" applyBorder="1" applyAlignment="1" applyProtection="1">
      <alignment horizontal="center" vertical="center"/>
      <protection/>
    </xf>
    <xf numFmtId="177" fontId="7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26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94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21" xfId="54" applyNumberFormat="1" applyFont="1" applyFill="1" applyBorder="1" applyAlignment="1" applyProtection="1">
      <alignment horizontal="center" vertical="center"/>
      <protection/>
    </xf>
    <xf numFmtId="177" fontId="7" fillId="0" borderId="44" xfId="54" applyNumberFormat="1" applyFont="1" applyFill="1" applyBorder="1" applyAlignment="1" applyProtection="1">
      <alignment horizontal="center" vertical="center"/>
      <protection/>
    </xf>
    <xf numFmtId="177" fontId="7" fillId="0" borderId="23" xfId="54" applyNumberFormat="1" applyFont="1" applyFill="1" applyBorder="1" applyAlignment="1" applyProtection="1">
      <alignment horizontal="center" vertical="center"/>
      <protection/>
    </xf>
    <xf numFmtId="177" fontId="7" fillId="0" borderId="13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61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95" xfId="54" applyNumberFormat="1" applyFont="1" applyFill="1" applyBorder="1" applyAlignment="1" applyProtection="1">
      <alignment horizontal="center" vertical="center" textRotation="90" wrapText="1"/>
      <protection/>
    </xf>
    <xf numFmtId="178" fontId="11" fillId="32" borderId="11" xfId="54" applyNumberFormat="1" applyFont="1" applyFill="1" applyBorder="1" applyAlignment="1" applyProtection="1">
      <alignment horizontal="center" vertical="center"/>
      <protection/>
    </xf>
    <xf numFmtId="178" fontId="11" fillId="32" borderId="12" xfId="54" applyNumberFormat="1" applyFont="1" applyFill="1" applyBorder="1" applyAlignment="1" applyProtection="1">
      <alignment horizontal="center" vertical="center"/>
      <protection/>
    </xf>
    <xf numFmtId="178" fontId="11" fillId="32" borderId="13" xfId="54" applyNumberFormat="1" applyFont="1" applyFill="1" applyBorder="1" applyAlignment="1" applyProtection="1">
      <alignment horizontal="center" vertical="center"/>
      <protection/>
    </xf>
    <xf numFmtId="178" fontId="11" fillId="32" borderId="30" xfId="54" applyNumberFormat="1" applyFont="1" applyFill="1" applyBorder="1" applyAlignment="1" applyProtection="1">
      <alignment horizontal="center" vertical="center"/>
      <protection/>
    </xf>
    <xf numFmtId="178" fontId="11" fillId="32" borderId="48" xfId="54" applyNumberFormat="1" applyFont="1" applyFill="1" applyBorder="1" applyAlignment="1" applyProtection="1">
      <alignment horizontal="center" vertical="center" wrapText="1"/>
      <protection/>
    </xf>
    <xf numFmtId="174" fontId="11" fillId="0" borderId="95" xfId="54" applyNumberFormat="1" applyFont="1" applyFill="1" applyBorder="1" applyAlignment="1" applyProtection="1">
      <alignment horizontal="center" vertical="center"/>
      <protection/>
    </xf>
    <xf numFmtId="174" fontId="11" fillId="0" borderId="89" xfId="54" applyNumberFormat="1" applyFont="1" applyFill="1" applyBorder="1" applyAlignment="1" applyProtection="1">
      <alignment horizontal="center" vertical="center"/>
      <protection/>
    </xf>
    <xf numFmtId="0" fontId="11" fillId="0" borderId="46" xfId="54" applyNumberFormat="1" applyFont="1" applyFill="1" applyBorder="1" applyAlignment="1" applyProtection="1">
      <alignment horizontal="center" vertical="center"/>
      <protection/>
    </xf>
    <xf numFmtId="0" fontId="11" fillId="32" borderId="29" xfId="54" applyFont="1" applyFill="1" applyBorder="1" applyAlignment="1" applyProtection="1">
      <alignment horizontal="right" vertical="center"/>
      <protection/>
    </xf>
    <xf numFmtId="178" fontId="11" fillId="32" borderId="52" xfId="54" applyNumberFormat="1" applyFont="1" applyFill="1" applyBorder="1" applyAlignment="1" applyProtection="1">
      <alignment horizontal="center" vertical="center"/>
      <protection/>
    </xf>
    <xf numFmtId="178" fontId="11" fillId="32" borderId="65" xfId="54" applyNumberFormat="1" applyFont="1" applyFill="1" applyBorder="1" applyAlignment="1" applyProtection="1">
      <alignment horizontal="center" vertical="center"/>
      <protection/>
    </xf>
    <xf numFmtId="178" fontId="11" fillId="32" borderId="49" xfId="54" applyNumberFormat="1" applyFont="1" applyFill="1" applyBorder="1" applyAlignment="1" applyProtection="1">
      <alignment horizontal="center" vertical="center"/>
      <protection/>
    </xf>
    <xf numFmtId="0" fontId="11" fillId="32" borderId="29" xfId="54" applyFont="1" applyFill="1" applyBorder="1" applyAlignment="1">
      <alignment horizontal="right" vertical="center"/>
      <protection/>
    </xf>
    <xf numFmtId="0" fontId="0" fillId="0" borderId="50" xfId="0" applyBorder="1" applyAlignment="1">
      <alignment horizontal="center" vertical="center" wrapText="1"/>
    </xf>
    <xf numFmtId="172" fontId="11" fillId="32" borderId="96" xfId="0" applyNumberFormat="1" applyFont="1" applyFill="1" applyBorder="1" applyAlignment="1" applyProtection="1">
      <alignment horizontal="center" vertical="center"/>
      <protection/>
    </xf>
    <xf numFmtId="172" fontId="11" fillId="32" borderId="97" xfId="0" applyNumberFormat="1" applyFont="1" applyFill="1" applyBorder="1" applyAlignment="1" applyProtection="1">
      <alignment horizontal="center" vertical="center"/>
      <protection/>
    </xf>
    <xf numFmtId="172" fontId="11" fillId="32" borderId="98" xfId="0" applyNumberFormat="1" applyFont="1" applyFill="1" applyBorder="1" applyAlignment="1" applyProtection="1">
      <alignment horizontal="center" vertical="center"/>
      <protection/>
    </xf>
    <xf numFmtId="172" fontId="11" fillId="32" borderId="99" xfId="0" applyNumberFormat="1" applyFont="1" applyFill="1" applyBorder="1" applyAlignment="1" applyProtection="1">
      <alignment horizontal="center" vertical="center"/>
      <protection/>
    </xf>
    <xf numFmtId="178" fontId="11" fillId="32" borderId="18" xfId="54" applyNumberFormat="1" applyFont="1" applyFill="1" applyBorder="1" applyAlignment="1" applyProtection="1">
      <alignment horizontal="center" vertical="center"/>
      <protection/>
    </xf>
    <xf numFmtId="0" fontId="11" fillId="0" borderId="26" xfId="54" applyFont="1" applyFill="1" applyBorder="1" applyAlignment="1">
      <alignment horizontal="center" vertical="center" wrapText="1"/>
      <protection/>
    </xf>
    <xf numFmtId="0" fontId="11" fillId="0" borderId="60" xfId="54" applyFont="1" applyFill="1" applyBorder="1" applyAlignment="1">
      <alignment horizontal="center" vertical="center" wrapText="1"/>
      <protection/>
    </xf>
    <xf numFmtId="0" fontId="11" fillId="0" borderId="61" xfId="54" applyFont="1" applyFill="1" applyBorder="1" applyAlignment="1">
      <alignment horizontal="center" vertical="center" wrapText="1"/>
      <protection/>
    </xf>
    <xf numFmtId="0" fontId="11" fillId="32" borderId="52" xfId="54" applyFont="1" applyFill="1" applyBorder="1" applyAlignment="1">
      <alignment horizontal="center" vertical="center" wrapText="1"/>
      <protection/>
    </xf>
    <xf numFmtId="0" fontId="11" fillId="32" borderId="65" xfId="54" applyFont="1" applyFill="1" applyBorder="1" applyAlignment="1">
      <alignment horizontal="center" vertical="center" wrapText="1"/>
      <protection/>
    </xf>
    <xf numFmtId="0" fontId="11" fillId="32" borderId="49" xfId="54" applyFont="1" applyFill="1" applyBorder="1" applyAlignment="1">
      <alignment horizontal="center" vertical="center" wrapText="1"/>
      <protection/>
    </xf>
    <xf numFmtId="172" fontId="11" fillId="32" borderId="75" xfId="0" applyNumberFormat="1" applyFont="1" applyFill="1" applyBorder="1" applyAlignment="1" applyProtection="1">
      <alignment horizontal="center" vertical="center" wrapText="1"/>
      <protection/>
    </xf>
    <xf numFmtId="172" fontId="11" fillId="32" borderId="89" xfId="0" applyNumberFormat="1" applyFont="1" applyFill="1" applyBorder="1" applyAlignment="1" applyProtection="1">
      <alignment horizontal="center" vertical="center" wrapText="1"/>
      <protection/>
    </xf>
    <xf numFmtId="172" fontId="11" fillId="32" borderId="46" xfId="0" applyNumberFormat="1" applyFont="1" applyFill="1" applyBorder="1" applyAlignment="1" applyProtection="1">
      <alignment horizontal="center" vertical="center" wrapText="1"/>
      <protection/>
    </xf>
    <xf numFmtId="0" fontId="11" fillId="32" borderId="100" xfId="0" applyFont="1" applyFill="1" applyBorder="1" applyAlignment="1">
      <alignment horizontal="center" vertical="center" wrapText="1"/>
    </xf>
    <xf numFmtId="0" fontId="11" fillId="32" borderId="101" xfId="0" applyFont="1" applyFill="1" applyBorder="1" applyAlignment="1">
      <alignment horizontal="center" vertical="center" wrapText="1"/>
    </xf>
    <xf numFmtId="0" fontId="11" fillId="32" borderId="87" xfId="54" applyNumberFormat="1" applyFont="1" applyFill="1" applyBorder="1" applyAlignment="1" applyProtection="1">
      <alignment horizontal="center" vertical="center"/>
      <protection/>
    </xf>
    <xf numFmtId="0" fontId="11" fillId="32" borderId="50" xfId="54" applyNumberFormat="1" applyFont="1" applyFill="1" applyBorder="1" applyAlignment="1" applyProtection="1">
      <alignment horizontal="center" vertical="center"/>
      <protection/>
    </xf>
    <xf numFmtId="0" fontId="11" fillId="32" borderId="88" xfId="54" applyNumberFormat="1" applyFont="1" applyFill="1" applyBorder="1" applyAlignment="1" applyProtection="1">
      <alignment horizontal="center" vertical="center"/>
      <protection/>
    </xf>
    <xf numFmtId="0" fontId="11" fillId="32" borderId="45" xfId="0" applyFont="1" applyFill="1" applyBorder="1" applyAlignment="1" applyProtection="1">
      <alignment horizontal="right" vertical="center"/>
      <protection/>
    </xf>
    <xf numFmtId="0" fontId="13" fillId="32" borderId="45" xfId="0" applyFont="1" applyFill="1" applyBorder="1" applyAlignment="1">
      <alignment horizontal="right" vertical="center"/>
    </xf>
    <xf numFmtId="49" fontId="11" fillId="32" borderId="48" xfId="0" applyNumberFormat="1" applyFont="1" applyFill="1" applyBorder="1" applyAlignment="1" applyProtection="1">
      <alignment horizontal="center" vertical="center"/>
      <protection/>
    </xf>
    <xf numFmtId="49" fontId="11" fillId="32" borderId="41" xfId="0" applyNumberFormat="1" applyFont="1" applyFill="1" applyBorder="1" applyAlignment="1" applyProtection="1">
      <alignment horizontal="center" vertical="center"/>
      <protection/>
    </xf>
    <xf numFmtId="49" fontId="11" fillId="32" borderId="50" xfId="0" applyNumberFormat="1" applyFont="1" applyFill="1" applyBorder="1" applyAlignment="1" applyProtection="1">
      <alignment horizontal="center" vertical="center"/>
      <protection/>
    </xf>
    <xf numFmtId="49" fontId="11" fillId="32" borderId="56" xfId="0" applyNumberFormat="1" applyFont="1" applyFill="1" applyBorder="1" applyAlignment="1" applyProtection="1">
      <alignment horizontal="center" vertical="center"/>
      <protection/>
    </xf>
    <xf numFmtId="0" fontId="11" fillId="0" borderId="87" xfId="54" applyFont="1" applyFill="1" applyBorder="1" applyAlignment="1">
      <alignment horizontal="center" vertical="center" wrapText="1"/>
      <protection/>
    </xf>
    <xf numFmtId="0" fontId="11" fillId="0" borderId="88" xfId="54" applyFont="1" applyFill="1" applyBorder="1" applyAlignment="1">
      <alignment horizontal="center" vertical="center" wrapText="1"/>
      <protection/>
    </xf>
    <xf numFmtId="178" fontId="11" fillId="32" borderId="51" xfId="54" applyNumberFormat="1" applyFont="1" applyFill="1" applyBorder="1" applyAlignment="1" applyProtection="1">
      <alignment horizontal="center" vertical="center"/>
      <protection/>
    </xf>
    <xf numFmtId="178" fontId="11" fillId="32" borderId="42" xfId="54" applyNumberFormat="1" applyFont="1" applyFill="1" applyBorder="1" applyAlignment="1" applyProtection="1">
      <alignment horizontal="center" vertical="center"/>
      <protection/>
    </xf>
    <xf numFmtId="178" fontId="11" fillId="32" borderId="70" xfId="54" applyNumberFormat="1" applyFont="1" applyFill="1" applyBorder="1" applyAlignment="1" applyProtection="1">
      <alignment horizontal="center" vertical="center"/>
      <protection/>
    </xf>
    <xf numFmtId="49" fontId="11" fillId="32" borderId="87" xfId="0" applyNumberFormat="1" applyFont="1" applyFill="1" applyBorder="1" applyAlignment="1" applyProtection="1">
      <alignment horizontal="center" vertical="center"/>
      <protection/>
    </xf>
    <xf numFmtId="49" fontId="11" fillId="32" borderId="88" xfId="0" applyNumberFormat="1" applyFont="1" applyFill="1" applyBorder="1" applyAlignment="1" applyProtection="1">
      <alignment horizontal="center" vertical="center"/>
      <protection/>
    </xf>
    <xf numFmtId="0" fontId="11" fillId="32" borderId="71" xfId="54" applyFont="1" applyFill="1" applyBorder="1" applyAlignment="1" applyProtection="1">
      <alignment horizontal="right" vertical="center"/>
      <protection/>
    </xf>
    <xf numFmtId="177" fontId="11" fillId="32" borderId="64" xfId="54" applyNumberFormat="1" applyFont="1" applyFill="1" applyBorder="1" applyAlignment="1" applyProtection="1">
      <alignment horizontal="right" vertical="center"/>
      <protection/>
    </xf>
    <xf numFmtId="177" fontId="11" fillId="32" borderId="53" xfId="54" applyNumberFormat="1" applyFont="1" applyFill="1" applyBorder="1" applyAlignment="1" applyProtection="1">
      <alignment horizontal="right" vertical="center"/>
      <protection/>
    </xf>
    <xf numFmtId="177" fontId="11" fillId="32" borderId="67" xfId="54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174" fontId="26" fillId="0" borderId="75" xfId="54" applyNumberFormat="1" applyFont="1" applyFill="1" applyBorder="1" applyAlignment="1" applyProtection="1">
      <alignment horizontal="center" vertical="center"/>
      <protection/>
    </xf>
    <xf numFmtId="174" fontId="26" fillId="0" borderId="89" xfId="54" applyNumberFormat="1" applyFont="1" applyFill="1" applyBorder="1" applyAlignment="1" applyProtection="1">
      <alignment horizontal="center" vertical="center"/>
      <protection/>
    </xf>
    <xf numFmtId="0" fontId="26" fillId="0" borderId="46" xfId="54" applyNumberFormat="1" applyFont="1" applyFill="1" applyBorder="1" applyAlignment="1" applyProtection="1">
      <alignment horizontal="center" vertical="center"/>
      <protection/>
    </xf>
    <xf numFmtId="174" fontId="11" fillId="0" borderId="52" xfId="54" applyNumberFormat="1" applyFont="1" applyFill="1" applyBorder="1" applyAlignment="1" applyProtection="1">
      <alignment horizontal="center" vertical="center"/>
      <protection/>
    </xf>
    <xf numFmtId="0" fontId="68" fillId="0" borderId="65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177" fontId="31" fillId="32" borderId="0" xfId="54" applyNumberFormat="1" applyFont="1" applyFill="1" applyBorder="1" applyAlignment="1" applyProtection="1">
      <alignment horizontal="left"/>
      <protection/>
    </xf>
    <xf numFmtId="0" fontId="13" fillId="0" borderId="0" xfId="0" applyFont="1" applyFill="1" applyAlignment="1">
      <alignment horizontal="right" vertical="center"/>
    </xf>
    <xf numFmtId="172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 applyProtection="1">
      <alignment horizontal="right" vertical="center" textRotation="90" wrapText="1"/>
      <protection/>
    </xf>
    <xf numFmtId="172" fontId="3" fillId="0" borderId="60" xfId="0" applyNumberFormat="1" applyFont="1" applyFill="1" applyBorder="1" applyAlignment="1" applyProtection="1">
      <alignment horizontal="right" vertical="center" textRotation="90" wrapText="1"/>
      <protection/>
    </xf>
    <xf numFmtId="172" fontId="3" fillId="0" borderId="37" xfId="0" applyNumberFormat="1" applyFont="1" applyFill="1" applyBorder="1" applyAlignment="1" applyProtection="1">
      <alignment horizontal="right" vertical="center" textRotation="90" wrapText="1"/>
      <protection/>
    </xf>
    <xf numFmtId="0" fontId="2" fillId="0" borderId="0" xfId="0" applyFont="1" applyAlignment="1">
      <alignment horizontal="center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36" borderId="0" xfId="0" applyNumberFormat="1" applyFill="1" applyAlignment="1">
      <alignment horizontal="center"/>
    </xf>
    <xf numFmtId="49" fontId="40" fillId="36" borderId="0" xfId="53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0" fillId="0" borderId="0" xfId="53" applyNumberFormat="1" applyFont="1" applyFill="1" applyBorder="1" applyAlignment="1">
      <alignment horizontal="center"/>
      <protection/>
    </xf>
    <xf numFmtId="0" fontId="38" fillId="0" borderId="0" xfId="53" applyFont="1" applyFill="1" applyBorder="1" applyAlignment="1">
      <alignment horizontal="center" wrapText="1"/>
      <protection/>
    </xf>
    <xf numFmtId="177" fontId="7" fillId="32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60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7" fillId="0" borderId="10" xfId="54" applyNumberFormat="1" applyFont="1" applyFill="1" applyBorder="1" applyAlignment="1" applyProtection="1">
      <alignment horizontal="center" vertical="center"/>
      <protection/>
    </xf>
    <xf numFmtId="177" fontId="42" fillId="32" borderId="0" xfId="54" applyNumberFormat="1" applyFont="1" applyFill="1" applyBorder="1" applyAlignment="1" applyProtection="1">
      <alignment horizontal="center" vertical="center"/>
      <protection/>
    </xf>
    <xf numFmtId="177" fontId="42" fillId="32" borderId="77" xfId="54" applyNumberFormat="1" applyFont="1" applyFill="1" applyBorder="1" applyAlignment="1" applyProtection="1">
      <alignment horizontal="center" vertical="center"/>
      <protection/>
    </xf>
    <xf numFmtId="177" fontId="42" fillId="32" borderId="10" xfId="54" applyNumberFormat="1" applyFont="1" applyFill="1" applyBorder="1" applyAlignment="1" applyProtection="1">
      <alignment horizontal="center" vertical="center"/>
      <protection/>
    </xf>
    <xf numFmtId="177" fontId="7" fillId="32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70" xfId="54" applyNumberFormat="1" applyFont="1" applyFill="1" applyBorder="1" applyAlignment="1" applyProtection="1">
      <alignment horizontal="center" vertical="center" textRotation="90" wrapText="1"/>
      <protection/>
    </xf>
    <xf numFmtId="0" fontId="7" fillId="32" borderId="10" xfId="54" applyNumberFormat="1" applyFont="1" applyFill="1" applyBorder="1" applyAlignment="1" applyProtection="1">
      <alignment horizontal="center" vertical="center" wrapText="1"/>
      <protection/>
    </xf>
    <xf numFmtId="177" fontId="7" fillId="32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26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94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71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55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30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48" xfId="54" applyNumberFormat="1" applyFont="1" applyFill="1" applyBorder="1" applyAlignment="1" applyProtection="1">
      <alignment horizontal="center" vertical="center" wrapText="1"/>
      <protection/>
    </xf>
    <xf numFmtId="177" fontId="7" fillId="32" borderId="41" xfId="54" applyNumberFormat="1" applyFont="1" applyFill="1" applyBorder="1" applyAlignment="1" applyProtection="1">
      <alignment horizontal="center" vertical="center" wrapText="1"/>
      <protection/>
    </xf>
    <xf numFmtId="177" fontId="7" fillId="32" borderId="21" xfId="54" applyNumberFormat="1" applyFont="1" applyFill="1" applyBorder="1" applyAlignment="1" applyProtection="1">
      <alignment horizontal="center" vertical="center"/>
      <protection/>
    </xf>
    <xf numFmtId="177" fontId="7" fillId="32" borderId="44" xfId="54" applyNumberFormat="1" applyFont="1" applyFill="1" applyBorder="1" applyAlignment="1" applyProtection="1">
      <alignment horizontal="center" vertical="center"/>
      <protection/>
    </xf>
    <xf numFmtId="177" fontId="7" fillId="32" borderId="23" xfId="54" applyNumberFormat="1" applyFont="1" applyFill="1" applyBorder="1" applyAlignment="1" applyProtection="1">
      <alignment horizontal="center" vertical="center"/>
      <protection/>
    </xf>
    <xf numFmtId="177" fontId="7" fillId="32" borderId="14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7" fillId="32" borderId="95" xfId="54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Plan Уч(бакал.) д_о 2013_14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zoomScale="55" zoomScaleNormal="55" zoomScalePageLayoutView="0" workbookViewId="0" topLeftCell="A1">
      <selection activeCell="P5" sqref="P5:AM5"/>
    </sheetView>
  </sheetViews>
  <sheetFormatPr defaultColWidth="3.28125" defaultRowHeight="15"/>
  <cols>
    <col min="1" max="1" width="6.57421875" style="18" customWidth="1"/>
    <col min="2" max="2" width="5.140625" style="18" customWidth="1"/>
    <col min="3" max="3" width="4.421875" style="18" customWidth="1"/>
    <col min="4" max="4" width="6.421875" style="18" customWidth="1"/>
    <col min="5" max="5" width="4.28125" style="18" customWidth="1"/>
    <col min="6" max="6" width="4.421875" style="18" customWidth="1"/>
    <col min="7" max="7" width="3.7109375" style="18" customWidth="1"/>
    <col min="8" max="8" width="3.8515625" style="18" customWidth="1"/>
    <col min="9" max="9" width="4.00390625" style="18" customWidth="1"/>
    <col min="10" max="10" width="4.140625" style="18" customWidth="1"/>
    <col min="11" max="11" width="4.7109375" style="18" customWidth="1"/>
    <col min="12" max="12" width="4.8515625" style="18" customWidth="1"/>
    <col min="13" max="13" width="4.00390625" style="18" customWidth="1"/>
    <col min="14" max="14" width="5.00390625" style="18" customWidth="1"/>
    <col min="15" max="15" width="5.140625" style="18" customWidth="1"/>
    <col min="16" max="16" width="5.7109375" style="18" customWidth="1"/>
    <col min="17" max="18" width="4.00390625" style="18" customWidth="1"/>
    <col min="19" max="19" width="3.8515625" style="18" customWidth="1"/>
    <col min="20" max="20" width="4.8515625" style="18" customWidth="1"/>
    <col min="21" max="21" width="4.7109375" style="18" customWidth="1"/>
    <col min="22" max="22" width="6.00390625" style="18" customWidth="1"/>
    <col min="23" max="23" width="6.7109375" style="18" customWidth="1"/>
    <col min="24" max="24" width="6.140625" style="18" customWidth="1"/>
    <col min="25" max="25" width="7.00390625" style="18" customWidth="1"/>
    <col min="26" max="26" width="6.8515625" style="18" customWidth="1"/>
    <col min="27" max="27" width="6.7109375" style="18" customWidth="1"/>
    <col min="28" max="28" width="6.00390625" style="18" customWidth="1"/>
    <col min="29" max="29" width="7.57421875" style="18" customWidth="1"/>
    <col min="30" max="30" width="7.140625" style="18" customWidth="1"/>
    <col min="31" max="31" width="5.7109375" style="18" customWidth="1"/>
    <col min="32" max="32" width="7.421875" style="18" customWidth="1"/>
    <col min="33" max="33" width="7.00390625" style="18" customWidth="1"/>
    <col min="34" max="34" width="7.421875" style="18" customWidth="1"/>
    <col min="35" max="35" width="7.8515625" style="18" customWidth="1"/>
    <col min="36" max="36" width="8.140625" style="18" customWidth="1"/>
    <col min="37" max="37" width="7.8515625" style="18" customWidth="1"/>
    <col min="38" max="38" width="6.7109375" style="18" customWidth="1"/>
    <col min="39" max="39" width="6.00390625" style="18" customWidth="1"/>
    <col min="40" max="40" width="8.140625" style="18" customWidth="1"/>
    <col min="41" max="41" width="7.421875" style="18" customWidth="1"/>
    <col min="42" max="42" width="5.140625" style="18" customWidth="1"/>
    <col min="43" max="43" width="4.57421875" style="18" customWidth="1"/>
    <col min="44" max="44" width="4.7109375" style="18" customWidth="1"/>
    <col min="45" max="45" width="3.8515625" style="18" customWidth="1"/>
    <col min="46" max="46" width="4.57421875" style="18" customWidth="1"/>
    <col min="47" max="47" width="5.421875" style="18" customWidth="1"/>
    <col min="48" max="48" width="4.421875" style="18" customWidth="1"/>
    <col min="49" max="49" width="6.7109375" style="18" customWidth="1"/>
    <col min="50" max="50" width="4.7109375" style="18" customWidth="1"/>
    <col min="51" max="51" width="5.421875" style="18" customWidth="1"/>
    <col min="52" max="52" width="5.57421875" style="18" customWidth="1"/>
    <col min="53" max="53" width="4.00390625" style="18" customWidth="1"/>
    <col min="54" max="16384" width="3.28125" style="18" customWidth="1"/>
  </cols>
  <sheetData>
    <row r="1" spans="1:40" ht="33.75" customHeight="1">
      <c r="A1" s="533" t="s">
        <v>28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4" t="s">
        <v>27</v>
      </c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29"/>
    </row>
    <row r="2" spans="1:53" ht="30">
      <c r="A2" s="533" t="s">
        <v>29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</row>
    <row r="3" spans="1:53" ht="33" customHeight="1">
      <c r="A3" s="533" t="s">
        <v>223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5" t="s">
        <v>30</v>
      </c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9" t="s">
        <v>161</v>
      </c>
      <c r="AO3" s="539"/>
      <c r="AP3" s="539"/>
      <c r="AQ3" s="539"/>
      <c r="AR3" s="539"/>
      <c r="AS3" s="539"/>
      <c r="AT3" s="539"/>
      <c r="AU3" s="539"/>
      <c r="AV3" s="539"/>
      <c r="AW3" s="539"/>
      <c r="AX3" s="539"/>
      <c r="AY3" s="539"/>
      <c r="AZ3" s="539"/>
      <c r="BA3" s="539"/>
    </row>
    <row r="4" spans="1:53" ht="30.75">
      <c r="A4" s="542" t="s">
        <v>194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539"/>
      <c r="AO4" s="539"/>
      <c r="AP4" s="539"/>
      <c r="AQ4" s="539"/>
      <c r="AR4" s="539"/>
      <c r="AS4" s="539"/>
      <c r="AT4" s="539"/>
      <c r="AU4" s="539"/>
      <c r="AV4" s="539"/>
      <c r="AW4" s="539"/>
      <c r="AX4" s="539"/>
      <c r="AY4" s="539"/>
      <c r="AZ4" s="539"/>
      <c r="BA4" s="539"/>
    </row>
    <row r="5" spans="1:39" ht="36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540" t="s">
        <v>31</v>
      </c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</row>
    <row r="6" spans="1:53" s="19" customFormat="1" ht="24.75" customHeight="1">
      <c r="A6" s="533" t="s">
        <v>61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</row>
    <row r="7" spans="1:53" s="19" customFormat="1" ht="27" customHeight="1">
      <c r="A7" s="533" t="s">
        <v>32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6" t="s">
        <v>163</v>
      </c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34"/>
      <c r="AN7" s="544" t="s">
        <v>166</v>
      </c>
      <c r="AO7" s="545"/>
      <c r="AP7" s="545"/>
      <c r="AQ7" s="545"/>
      <c r="AR7" s="545"/>
      <c r="AS7" s="545"/>
      <c r="AT7" s="545"/>
      <c r="AU7" s="545"/>
      <c r="AV7" s="545"/>
      <c r="AW7" s="545"/>
      <c r="AX7" s="545"/>
      <c r="AY7" s="545"/>
      <c r="AZ7" s="545"/>
      <c r="BA7" s="545"/>
    </row>
    <row r="8" spans="16:53" s="19" customFormat="1" ht="27.75" customHeight="1">
      <c r="P8" s="536" t="s">
        <v>164</v>
      </c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34"/>
      <c r="AN8" s="558" t="s">
        <v>162</v>
      </c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</row>
    <row r="9" spans="16:53" s="19" customFormat="1" ht="27.75" customHeight="1">
      <c r="P9" s="536" t="s">
        <v>165</v>
      </c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34"/>
      <c r="AN9" s="558"/>
      <c r="AO9" s="558"/>
      <c r="AP9" s="558"/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</row>
    <row r="10" spans="16:53" s="19" customFormat="1" ht="27.75" customHeight="1">
      <c r="P10" s="559" t="s">
        <v>62</v>
      </c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1"/>
      <c r="AM10" s="561"/>
      <c r="AN10" s="558"/>
      <c r="AO10" s="558"/>
      <c r="AP10" s="558"/>
      <c r="AQ10" s="558"/>
      <c r="AR10" s="558"/>
      <c r="AS10" s="558"/>
      <c r="AT10" s="558"/>
      <c r="AU10" s="558"/>
      <c r="AV10" s="558"/>
      <c r="AW10" s="558"/>
      <c r="AX10" s="558"/>
      <c r="AY10" s="558"/>
      <c r="AZ10" s="558"/>
      <c r="BA10" s="558"/>
    </row>
    <row r="11" spans="16:53" s="19" customFormat="1" ht="27.75" customHeight="1">
      <c r="P11" s="559" t="s">
        <v>167</v>
      </c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59"/>
      <c r="AH11" s="559"/>
      <c r="AI11" s="559"/>
      <c r="AJ11" s="559"/>
      <c r="AK11" s="559"/>
      <c r="AL11" s="559"/>
      <c r="AM11" s="559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6:53" s="19" customFormat="1" ht="27.75" customHeight="1"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7"/>
      <c r="AM12" s="37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6:53" s="19" customFormat="1" ht="27.75" customHeight="1">
      <c r="P13" s="3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7"/>
      <c r="AM13" s="37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41:53" s="19" customFormat="1" ht="18.75"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3" s="19" customFormat="1" ht="22.5">
      <c r="A15" s="562" t="s">
        <v>33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2"/>
      <c r="AM15" s="562"/>
      <c r="AN15" s="562"/>
      <c r="AO15" s="562"/>
      <c r="AP15" s="562"/>
      <c r="AQ15" s="562"/>
      <c r="AR15" s="562"/>
      <c r="AS15" s="562"/>
      <c r="AT15" s="562"/>
      <c r="AU15" s="562"/>
      <c r="AV15" s="562"/>
      <c r="AW15" s="562"/>
      <c r="AX15" s="562"/>
      <c r="AY15" s="562"/>
      <c r="AZ15" s="562"/>
      <c r="BA15" s="562"/>
    </row>
    <row r="16" spans="1:53" s="19" customFormat="1" ht="19.5" thickBo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ht="18" customHeight="1">
      <c r="A17" s="614" t="s">
        <v>34</v>
      </c>
      <c r="B17" s="528" t="s">
        <v>35</v>
      </c>
      <c r="C17" s="529"/>
      <c r="D17" s="529"/>
      <c r="E17" s="530"/>
      <c r="F17" s="528" t="s">
        <v>36</v>
      </c>
      <c r="G17" s="529"/>
      <c r="H17" s="529"/>
      <c r="I17" s="530"/>
      <c r="J17" s="531" t="s">
        <v>37</v>
      </c>
      <c r="K17" s="532"/>
      <c r="L17" s="532"/>
      <c r="M17" s="532"/>
      <c r="N17" s="531" t="s">
        <v>38</v>
      </c>
      <c r="O17" s="532"/>
      <c r="P17" s="532"/>
      <c r="Q17" s="532"/>
      <c r="R17" s="538"/>
      <c r="S17" s="531" t="s">
        <v>39</v>
      </c>
      <c r="T17" s="537"/>
      <c r="U17" s="537"/>
      <c r="V17" s="537"/>
      <c r="W17" s="538"/>
      <c r="X17" s="531" t="s">
        <v>40</v>
      </c>
      <c r="Y17" s="532"/>
      <c r="Z17" s="532"/>
      <c r="AA17" s="538"/>
      <c r="AB17" s="528" t="s">
        <v>41</v>
      </c>
      <c r="AC17" s="529"/>
      <c r="AD17" s="529"/>
      <c r="AE17" s="530"/>
      <c r="AF17" s="528" t="s">
        <v>42</v>
      </c>
      <c r="AG17" s="529"/>
      <c r="AH17" s="529"/>
      <c r="AI17" s="530"/>
      <c r="AJ17" s="531" t="s">
        <v>43</v>
      </c>
      <c r="AK17" s="537"/>
      <c r="AL17" s="537"/>
      <c r="AM17" s="537"/>
      <c r="AN17" s="538"/>
      <c r="AO17" s="531" t="s">
        <v>44</v>
      </c>
      <c r="AP17" s="532"/>
      <c r="AQ17" s="532"/>
      <c r="AR17" s="532"/>
      <c r="AS17" s="610" t="s">
        <v>45</v>
      </c>
      <c r="AT17" s="611"/>
      <c r="AU17" s="611"/>
      <c r="AV17" s="611"/>
      <c r="AW17" s="612"/>
      <c r="AX17" s="531" t="s">
        <v>46</v>
      </c>
      <c r="AY17" s="532"/>
      <c r="AZ17" s="532"/>
      <c r="BA17" s="538"/>
    </row>
    <row r="18" spans="1:53" s="1" customFormat="1" ht="20.25" customHeight="1" thickBot="1">
      <c r="A18" s="615"/>
      <c r="B18" s="38">
        <v>1</v>
      </c>
      <c r="C18" s="39">
        <v>2</v>
      </c>
      <c r="D18" s="39">
        <v>3</v>
      </c>
      <c r="E18" s="40">
        <v>4</v>
      </c>
      <c r="F18" s="38">
        <v>5</v>
      </c>
      <c r="G18" s="39">
        <v>6</v>
      </c>
      <c r="H18" s="39">
        <v>7</v>
      </c>
      <c r="I18" s="40">
        <v>8</v>
      </c>
      <c r="J18" s="38">
        <v>9</v>
      </c>
      <c r="K18" s="39">
        <v>10</v>
      </c>
      <c r="L18" s="39">
        <v>11</v>
      </c>
      <c r="M18" s="41">
        <v>12</v>
      </c>
      <c r="N18" s="38">
        <v>13</v>
      </c>
      <c r="O18" s="39">
        <v>14</v>
      </c>
      <c r="P18" s="39">
        <v>15</v>
      </c>
      <c r="Q18" s="39">
        <v>16</v>
      </c>
      <c r="R18" s="40">
        <v>17</v>
      </c>
      <c r="S18" s="38">
        <v>18</v>
      </c>
      <c r="T18" s="39">
        <v>19</v>
      </c>
      <c r="U18" s="39">
        <v>20</v>
      </c>
      <c r="V18" s="39">
        <v>21</v>
      </c>
      <c r="W18" s="40">
        <v>22</v>
      </c>
      <c r="X18" s="38">
        <v>23</v>
      </c>
      <c r="Y18" s="39">
        <v>24</v>
      </c>
      <c r="Z18" s="39">
        <v>25</v>
      </c>
      <c r="AA18" s="40">
        <v>26</v>
      </c>
      <c r="AB18" s="38">
        <v>27</v>
      </c>
      <c r="AC18" s="39">
        <v>28</v>
      </c>
      <c r="AD18" s="39">
        <v>29</v>
      </c>
      <c r="AE18" s="40">
        <v>30</v>
      </c>
      <c r="AF18" s="38">
        <v>31</v>
      </c>
      <c r="AG18" s="39">
        <v>32</v>
      </c>
      <c r="AH18" s="39">
        <v>33</v>
      </c>
      <c r="AI18" s="40">
        <v>34</v>
      </c>
      <c r="AJ18" s="38">
        <v>35</v>
      </c>
      <c r="AK18" s="39">
        <v>36</v>
      </c>
      <c r="AL18" s="39">
        <v>37</v>
      </c>
      <c r="AM18" s="39">
        <v>38</v>
      </c>
      <c r="AN18" s="40">
        <v>39</v>
      </c>
      <c r="AO18" s="38">
        <v>40</v>
      </c>
      <c r="AP18" s="39">
        <v>41</v>
      </c>
      <c r="AQ18" s="39">
        <v>42</v>
      </c>
      <c r="AR18" s="41">
        <v>43</v>
      </c>
      <c r="AS18" s="38">
        <v>44</v>
      </c>
      <c r="AT18" s="39">
        <v>45</v>
      </c>
      <c r="AU18" s="39">
        <v>46</v>
      </c>
      <c r="AV18" s="39">
        <v>47</v>
      </c>
      <c r="AW18" s="40">
        <v>48</v>
      </c>
      <c r="AX18" s="38">
        <v>49</v>
      </c>
      <c r="AY18" s="39">
        <v>50</v>
      </c>
      <c r="AZ18" s="39">
        <v>51</v>
      </c>
      <c r="BA18" s="40">
        <v>52</v>
      </c>
    </row>
    <row r="19" spans="1:53" ht="19.5" customHeight="1">
      <c r="A19" s="63">
        <v>1</v>
      </c>
      <c r="B19" s="42" t="s">
        <v>47</v>
      </c>
      <c r="C19" s="43" t="s">
        <v>47</v>
      </c>
      <c r="D19" s="43" t="s">
        <v>47</v>
      </c>
      <c r="E19" s="44" t="s">
        <v>47</v>
      </c>
      <c r="F19" s="42" t="s">
        <v>47</v>
      </c>
      <c r="G19" s="43" t="s">
        <v>47</v>
      </c>
      <c r="H19" s="43" t="s">
        <v>47</v>
      </c>
      <c r="I19" s="44" t="s">
        <v>47</v>
      </c>
      <c r="J19" s="42" t="s">
        <v>47</v>
      </c>
      <c r="K19" s="43" t="s">
        <v>47</v>
      </c>
      <c r="L19" s="43" t="s">
        <v>47</v>
      </c>
      <c r="M19" s="44" t="s">
        <v>47</v>
      </c>
      <c r="N19" s="42" t="s">
        <v>47</v>
      </c>
      <c r="O19" s="43" t="s">
        <v>47</v>
      </c>
      <c r="P19" s="43" t="s">
        <v>47</v>
      </c>
      <c r="Q19" s="43" t="s">
        <v>11</v>
      </c>
      <c r="R19" s="44" t="s">
        <v>11</v>
      </c>
      <c r="S19" s="42" t="s">
        <v>48</v>
      </c>
      <c r="T19" s="43" t="s">
        <v>221</v>
      </c>
      <c r="U19" s="43" t="s">
        <v>47</v>
      </c>
      <c r="V19" s="43" t="s">
        <v>47</v>
      </c>
      <c r="W19" s="44" t="s">
        <v>47</v>
      </c>
      <c r="X19" s="42" t="s">
        <v>47</v>
      </c>
      <c r="Y19" s="43" t="s">
        <v>47</v>
      </c>
      <c r="Z19" s="43" t="s">
        <v>47</v>
      </c>
      <c r="AA19" s="44" t="s">
        <v>47</v>
      </c>
      <c r="AB19" s="42" t="s">
        <v>47</v>
      </c>
      <c r="AC19" s="43" t="s">
        <v>48</v>
      </c>
      <c r="AD19" s="43" t="s">
        <v>48</v>
      </c>
      <c r="AE19" s="57" t="s">
        <v>48</v>
      </c>
      <c r="AF19" s="42" t="s">
        <v>48</v>
      </c>
      <c r="AG19" s="43" t="s">
        <v>47</v>
      </c>
      <c r="AH19" s="43" t="s">
        <v>47</v>
      </c>
      <c r="AI19" s="44" t="s">
        <v>47</v>
      </c>
      <c r="AJ19" s="43" t="s">
        <v>47</v>
      </c>
      <c r="AK19" s="43" t="s">
        <v>47</v>
      </c>
      <c r="AL19" s="43" t="s">
        <v>47</v>
      </c>
      <c r="AM19" s="43" t="s">
        <v>47</v>
      </c>
      <c r="AN19" s="44" t="s">
        <v>47</v>
      </c>
      <c r="AO19" s="59" t="s">
        <v>47</v>
      </c>
      <c r="AP19" s="43" t="s">
        <v>11</v>
      </c>
      <c r="AQ19" s="43" t="s">
        <v>11</v>
      </c>
      <c r="AR19" s="44" t="s">
        <v>48</v>
      </c>
      <c r="AS19" s="42" t="s">
        <v>48</v>
      </c>
      <c r="AT19" s="43" t="s">
        <v>48</v>
      </c>
      <c r="AU19" s="43" t="s">
        <v>48</v>
      </c>
      <c r="AV19" s="43" t="s">
        <v>48</v>
      </c>
      <c r="AW19" s="44" t="s">
        <v>48</v>
      </c>
      <c r="AX19" s="59" t="s">
        <v>48</v>
      </c>
      <c r="AY19" s="43" t="s">
        <v>48</v>
      </c>
      <c r="AZ19" s="43" t="s">
        <v>48</v>
      </c>
      <c r="BA19" s="44" t="s">
        <v>48</v>
      </c>
    </row>
    <row r="20" spans="1:53" ht="19.5" customHeight="1">
      <c r="A20" s="64">
        <v>2</v>
      </c>
      <c r="B20" s="45" t="s">
        <v>10</v>
      </c>
      <c r="C20" s="46" t="s">
        <v>10</v>
      </c>
      <c r="D20" s="46" t="s">
        <v>10</v>
      </c>
      <c r="E20" s="48" t="s">
        <v>10</v>
      </c>
      <c r="F20" s="45" t="s">
        <v>127</v>
      </c>
      <c r="G20" s="46" t="s">
        <v>127</v>
      </c>
      <c r="H20" s="46" t="s">
        <v>127</v>
      </c>
      <c r="I20" s="48" t="s">
        <v>127</v>
      </c>
      <c r="J20" s="45" t="s">
        <v>127</v>
      </c>
      <c r="K20" s="46" t="s">
        <v>127</v>
      </c>
      <c r="L20" s="46" t="s">
        <v>127</v>
      </c>
      <c r="M20" s="48" t="s">
        <v>127</v>
      </c>
      <c r="N20" s="45" t="s">
        <v>127</v>
      </c>
      <c r="O20" s="46" t="s">
        <v>127</v>
      </c>
      <c r="P20" s="46" t="s">
        <v>127</v>
      </c>
      <c r="Q20" s="46" t="s">
        <v>49</v>
      </c>
      <c r="R20" s="48" t="s">
        <v>49</v>
      </c>
      <c r="S20" s="45"/>
      <c r="T20" s="46"/>
      <c r="U20" s="46"/>
      <c r="V20" s="46"/>
      <c r="W20" s="48"/>
      <c r="X20" s="45"/>
      <c r="Y20" s="46"/>
      <c r="Z20" s="46"/>
      <c r="AA20" s="48"/>
      <c r="AB20" s="45"/>
      <c r="AC20" s="46"/>
      <c r="AD20" s="46"/>
      <c r="AE20" s="58"/>
      <c r="AF20" s="45"/>
      <c r="AG20" s="46"/>
      <c r="AH20" s="46"/>
      <c r="AI20" s="58"/>
      <c r="AJ20" s="45"/>
      <c r="AK20" s="46"/>
      <c r="AL20" s="46"/>
      <c r="AM20" s="46"/>
      <c r="AN20" s="48"/>
      <c r="AO20" s="61"/>
      <c r="AP20" s="46"/>
      <c r="AQ20" s="46"/>
      <c r="AR20" s="48"/>
      <c r="AS20" s="62"/>
      <c r="AT20" s="47"/>
      <c r="AU20" s="46"/>
      <c r="AV20" s="46"/>
      <c r="AW20" s="48"/>
      <c r="AX20" s="60"/>
      <c r="AY20" s="46"/>
      <c r="AZ20" s="46"/>
      <c r="BA20" s="48"/>
    </row>
    <row r="21" spans="1:53" ht="19.5" customHeight="1">
      <c r="A21" s="2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50"/>
      <c r="AG21" s="50"/>
      <c r="AH21" s="50"/>
      <c r="AI21" s="50"/>
      <c r="AJ21" s="49"/>
      <c r="AK21" s="49"/>
      <c r="AL21" s="49"/>
      <c r="AM21" s="49"/>
      <c r="AN21" s="49"/>
      <c r="AO21" s="49"/>
      <c r="AP21" s="49"/>
      <c r="AQ21" s="49"/>
      <c r="AR21" s="49"/>
      <c r="AS21" s="51"/>
      <c r="AT21" s="24"/>
      <c r="AU21" s="24"/>
      <c r="AV21" s="24"/>
      <c r="AW21" s="24"/>
      <c r="AX21" s="24"/>
      <c r="AY21" s="24"/>
      <c r="AZ21" s="24"/>
      <c r="BA21" s="24"/>
    </row>
    <row r="22" spans="1:53" ht="19.5" customHeight="1">
      <c r="A22" s="2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50"/>
      <c r="AG22" s="50"/>
      <c r="AH22" s="50"/>
      <c r="AI22" s="50"/>
      <c r="AJ22" s="49"/>
      <c r="AK22" s="49"/>
      <c r="AL22" s="49"/>
      <c r="AM22" s="49"/>
      <c r="AN22" s="49"/>
      <c r="AO22" s="49"/>
      <c r="AP22" s="49"/>
      <c r="AQ22" s="49"/>
      <c r="AR22" s="49"/>
      <c r="AS22" s="51"/>
      <c r="AT22" s="24"/>
      <c r="AU22" s="24"/>
      <c r="AV22" s="24"/>
      <c r="AW22" s="24"/>
      <c r="AX22" s="24"/>
      <c r="AY22" s="24"/>
      <c r="AZ22" s="24"/>
      <c r="BA22" s="24"/>
    </row>
    <row r="23" spans="1:53" ht="19.5" customHeight="1">
      <c r="A23" s="2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  <c r="AG23" s="50"/>
      <c r="AH23" s="50"/>
      <c r="AI23" s="50"/>
      <c r="AJ23" s="49"/>
      <c r="AK23" s="49"/>
      <c r="AL23" s="49"/>
      <c r="AM23" s="49"/>
      <c r="AN23" s="49"/>
      <c r="AO23" s="49"/>
      <c r="AP23" s="49"/>
      <c r="AQ23" s="49"/>
      <c r="AR23" s="49"/>
      <c r="AS23" s="51"/>
      <c r="AT23" s="24"/>
      <c r="AU23" s="24"/>
      <c r="AV23" s="24"/>
      <c r="AW23" s="24"/>
      <c r="AX23" s="24"/>
      <c r="AY23" s="24"/>
      <c r="AZ23" s="24"/>
      <c r="BA23" s="24"/>
    </row>
    <row r="24" spans="1:53" ht="19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 t="s">
        <v>63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</row>
    <row r="25" spans="1:53" s="21" customFormat="1" ht="21" customHeight="1">
      <c r="A25" s="613" t="s">
        <v>64</v>
      </c>
      <c r="B25" s="613"/>
      <c r="C25" s="613"/>
      <c r="D25" s="613"/>
      <c r="E25" s="613"/>
      <c r="F25" s="613"/>
      <c r="G25" s="613"/>
      <c r="H25" s="613"/>
      <c r="I25" s="613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589"/>
      <c r="AL25" s="589"/>
      <c r="AM25" s="589"/>
      <c r="AN25" s="589"/>
      <c r="AO25" s="589"/>
      <c r="AP25" s="589"/>
      <c r="AQ25" s="589"/>
      <c r="AR25" s="589"/>
      <c r="AS25" s="589"/>
      <c r="AT25" s="589"/>
      <c r="AU25" s="589"/>
      <c r="AV25" s="52"/>
      <c r="AW25" s="52"/>
      <c r="AX25" s="52"/>
      <c r="AY25" s="52"/>
      <c r="AZ25" s="52"/>
      <c r="BA25" s="18"/>
    </row>
    <row r="26" spans="48:52" ht="15.75">
      <c r="AV26" s="52"/>
      <c r="AW26" s="52"/>
      <c r="AX26" s="52"/>
      <c r="AY26" s="52"/>
      <c r="AZ26" s="52"/>
    </row>
    <row r="27" spans="1:53" ht="21.75" customHeight="1">
      <c r="A27" s="53" t="s">
        <v>67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616" t="s">
        <v>69</v>
      </c>
      <c r="AB27" s="616"/>
      <c r="AC27" s="616"/>
      <c r="AD27" s="616"/>
      <c r="AE27" s="616"/>
      <c r="AF27" s="616"/>
      <c r="AG27" s="616"/>
      <c r="AH27" s="616"/>
      <c r="AI27" s="616"/>
      <c r="AJ27" s="616"/>
      <c r="AK27" s="616"/>
      <c r="AL27" s="616"/>
      <c r="AM27" s="616"/>
      <c r="AN27" s="53"/>
      <c r="AO27" s="616" t="s">
        <v>68</v>
      </c>
      <c r="AP27" s="616"/>
      <c r="AQ27" s="616"/>
      <c r="AR27" s="616"/>
      <c r="AS27" s="616"/>
      <c r="AT27" s="616"/>
      <c r="AU27" s="616"/>
      <c r="AV27" s="616"/>
      <c r="AW27" s="616"/>
      <c r="AX27" s="616"/>
      <c r="AY27" s="616"/>
      <c r="AZ27" s="616"/>
      <c r="BA27" s="616"/>
    </row>
    <row r="28" spans="1:53" ht="11.2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19"/>
    </row>
    <row r="29" spans="1:53" ht="22.5" customHeight="1">
      <c r="A29" s="563" t="s">
        <v>34</v>
      </c>
      <c r="B29" s="548"/>
      <c r="C29" s="564" t="s">
        <v>50</v>
      </c>
      <c r="D29" s="547"/>
      <c r="E29" s="547"/>
      <c r="F29" s="548"/>
      <c r="G29" s="565" t="s">
        <v>65</v>
      </c>
      <c r="H29" s="566"/>
      <c r="I29" s="567"/>
      <c r="J29" s="546" t="s">
        <v>51</v>
      </c>
      <c r="K29" s="547"/>
      <c r="L29" s="547"/>
      <c r="M29" s="548"/>
      <c r="N29" s="577" t="s">
        <v>52</v>
      </c>
      <c r="O29" s="578"/>
      <c r="P29" s="579"/>
      <c r="Q29" s="546" t="s">
        <v>53</v>
      </c>
      <c r="R29" s="586"/>
      <c r="S29" s="587"/>
      <c r="T29" s="546" t="s">
        <v>54</v>
      </c>
      <c r="U29" s="547"/>
      <c r="V29" s="548"/>
      <c r="W29" s="546" t="s">
        <v>55</v>
      </c>
      <c r="X29" s="547"/>
      <c r="Y29" s="548"/>
      <c r="Z29" s="24"/>
      <c r="AA29" s="628" t="s">
        <v>56</v>
      </c>
      <c r="AB29" s="629"/>
      <c r="AC29" s="629"/>
      <c r="AD29" s="629"/>
      <c r="AE29" s="629"/>
      <c r="AF29" s="605"/>
      <c r="AG29" s="606"/>
      <c r="AH29" s="617" t="s">
        <v>57</v>
      </c>
      <c r="AI29" s="618"/>
      <c r="AJ29" s="618"/>
      <c r="AK29" s="564" t="s">
        <v>58</v>
      </c>
      <c r="AL29" s="651"/>
      <c r="AM29" s="652"/>
      <c r="AN29" s="55"/>
      <c r="AO29" s="656" t="s">
        <v>59</v>
      </c>
      <c r="AP29" s="657"/>
      <c r="AQ29" s="657"/>
      <c r="AR29" s="657"/>
      <c r="AS29" s="577" t="s">
        <v>60</v>
      </c>
      <c r="AT29" s="578"/>
      <c r="AU29" s="578"/>
      <c r="AV29" s="578"/>
      <c r="AW29" s="579"/>
      <c r="AX29" s="617" t="s">
        <v>57</v>
      </c>
      <c r="AY29" s="617"/>
      <c r="AZ29" s="617"/>
      <c r="BA29" s="650"/>
    </row>
    <row r="30" spans="1:53" ht="15.75" customHeight="1">
      <c r="A30" s="549"/>
      <c r="B30" s="551"/>
      <c r="C30" s="549"/>
      <c r="D30" s="550"/>
      <c r="E30" s="550"/>
      <c r="F30" s="551"/>
      <c r="G30" s="568"/>
      <c r="H30" s="569"/>
      <c r="I30" s="570"/>
      <c r="J30" s="549"/>
      <c r="K30" s="550"/>
      <c r="L30" s="550"/>
      <c r="M30" s="551"/>
      <c r="N30" s="580"/>
      <c r="O30" s="581"/>
      <c r="P30" s="582"/>
      <c r="Q30" s="588"/>
      <c r="R30" s="589"/>
      <c r="S30" s="590"/>
      <c r="T30" s="549"/>
      <c r="U30" s="550"/>
      <c r="V30" s="551"/>
      <c r="W30" s="549"/>
      <c r="X30" s="550"/>
      <c r="Y30" s="551"/>
      <c r="Z30" s="24"/>
      <c r="AA30" s="630"/>
      <c r="AB30" s="631"/>
      <c r="AC30" s="631"/>
      <c r="AD30" s="631"/>
      <c r="AE30" s="631"/>
      <c r="AF30" s="608"/>
      <c r="AG30" s="609"/>
      <c r="AH30" s="618"/>
      <c r="AI30" s="618"/>
      <c r="AJ30" s="618"/>
      <c r="AK30" s="653"/>
      <c r="AL30" s="654"/>
      <c r="AM30" s="655"/>
      <c r="AN30" s="55"/>
      <c r="AO30" s="657"/>
      <c r="AP30" s="657"/>
      <c r="AQ30" s="657"/>
      <c r="AR30" s="657"/>
      <c r="AS30" s="580"/>
      <c r="AT30" s="581"/>
      <c r="AU30" s="581"/>
      <c r="AV30" s="581"/>
      <c r="AW30" s="582"/>
      <c r="AX30" s="617"/>
      <c r="AY30" s="617"/>
      <c r="AZ30" s="617"/>
      <c r="BA30" s="650"/>
    </row>
    <row r="31" spans="1:53" ht="42" customHeight="1">
      <c r="A31" s="552"/>
      <c r="B31" s="554"/>
      <c r="C31" s="552"/>
      <c r="D31" s="553"/>
      <c r="E31" s="553"/>
      <c r="F31" s="554"/>
      <c r="G31" s="571"/>
      <c r="H31" s="572"/>
      <c r="I31" s="573"/>
      <c r="J31" s="552"/>
      <c r="K31" s="553"/>
      <c r="L31" s="553"/>
      <c r="M31" s="554"/>
      <c r="N31" s="583"/>
      <c r="O31" s="584"/>
      <c r="P31" s="585"/>
      <c r="Q31" s="591"/>
      <c r="R31" s="592"/>
      <c r="S31" s="593"/>
      <c r="T31" s="552"/>
      <c r="U31" s="553"/>
      <c r="V31" s="554"/>
      <c r="W31" s="552"/>
      <c r="X31" s="553"/>
      <c r="Y31" s="554"/>
      <c r="Z31" s="24"/>
      <c r="AA31" s="604" t="s">
        <v>128</v>
      </c>
      <c r="AB31" s="605"/>
      <c r="AC31" s="605"/>
      <c r="AD31" s="605"/>
      <c r="AE31" s="605"/>
      <c r="AF31" s="605"/>
      <c r="AG31" s="606"/>
      <c r="AH31" s="620">
        <v>3</v>
      </c>
      <c r="AI31" s="621"/>
      <c r="AJ31" s="622"/>
      <c r="AK31" s="626">
        <v>4</v>
      </c>
      <c r="AL31" s="627"/>
      <c r="AM31" s="627"/>
      <c r="AN31" s="55"/>
      <c r="AO31" s="657"/>
      <c r="AP31" s="657"/>
      <c r="AQ31" s="657"/>
      <c r="AR31" s="657"/>
      <c r="AS31" s="580"/>
      <c r="AT31" s="581"/>
      <c r="AU31" s="581"/>
      <c r="AV31" s="581"/>
      <c r="AW31" s="582"/>
      <c r="AX31" s="617"/>
      <c r="AY31" s="617"/>
      <c r="AZ31" s="617"/>
      <c r="BA31" s="650"/>
    </row>
    <row r="32" spans="1:53" ht="26.25" customHeight="1">
      <c r="A32" s="594">
        <v>1</v>
      </c>
      <c r="B32" s="595"/>
      <c r="C32" s="555">
        <v>33</v>
      </c>
      <c r="D32" s="556"/>
      <c r="E32" s="556"/>
      <c r="F32" s="557"/>
      <c r="G32" s="555">
        <v>4</v>
      </c>
      <c r="H32" s="556"/>
      <c r="I32" s="557"/>
      <c r="J32" s="555"/>
      <c r="K32" s="556"/>
      <c r="L32" s="556"/>
      <c r="M32" s="557"/>
      <c r="N32" s="555"/>
      <c r="O32" s="556"/>
      <c r="P32" s="557"/>
      <c r="Q32" s="574"/>
      <c r="R32" s="575"/>
      <c r="S32" s="576"/>
      <c r="T32" s="555">
        <v>15</v>
      </c>
      <c r="U32" s="602"/>
      <c r="V32" s="619"/>
      <c r="W32" s="555">
        <f>C32+G32+J32+N32+Q32+T32</f>
        <v>52</v>
      </c>
      <c r="X32" s="602"/>
      <c r="Y32" s="603"/>
      <c r="Z32" s="24"/>
      <c r="AA32" s="607"/>
      <c r="AB32" s="608"/>
      <c r="AC32" s="608"/>
      <c r="AD32" s="608"/>
      <c r="AE32" s="608"/>
      <c r="AF32" s="608"/>
      <c r="AG32" s="609"/>
      <c r="AH32" s="623"/>
      <c r="AI32" s="624"/>
      <c r="AJ32" s="625"/>
      <c r="AK32" s="627"/>
      <c r="AL32" s="627"/>
      <c r="AM32" s="627"/>
      <c r="AN32" s="55"/>
      <c r="AO32" s="657"/>
      <c r="AP32" s="657"/>
      <c r="AQ32" s="657"/>
      <c r="AR32" s="657"/>
      <c r="AS32" s="583"/>
      <c r="AT32" s="584"/>
      <c r="AU32" s="584"/>
      <c r="AV32" s="584"/>
      <c r="AW32" s="585"/>
      <c r="AX32" s="617"/>
      <c r="AY32" s="617"/>
      <c r="AZ32" s="617"/>
      <c r="BA32" s="650"/>
    </row>
    <row r="33" spans="1:53" ht="27" customHeight="1">
      <c r="A33" s="632">
        <v>2</v>
      </c>
      <c r="B33" s="633"/>
      <c r="C33" s="555"/>
      <c r="D33" s="556"/>
      <c r="E33" s="556"/>
      <c r="F33" s="557"/>
      <c r="G33" s="599"/>
      <c r="H33" s="634"/>
      <c r="I33" s="635"/>
      <c r="J33" s="599">
        <v>4</v>
      </c>
      <c r="K33" s="634"/>
      <c r="L33" s="634"/>
      <c r="M33" s="635"/>
      <c r="N33" s="599">
        <v>11</v>
      </c>
      <c r="O33" s="634"/>
      <c r="P33" s="635"/>
      <c r="Q33" s="636">
        <v>2</v>
      </c>
      <c r="R33" s="575"/>
      <c r="S33" s="576"/>
      <c r="T33" s="599"/>
      <c r="U33" s="600"/>
      <c r="V33" s="601"/>
      <c r="W33" s="555">
        <f>C33+G33+J33+N33+Q33+T33</f>
        <v>17</v>
      </c>
      <c r="X33" s="602"/>
      <c r="Y33" s="603"/>
      <c r="Z33" s="24"/>
      <c r="AA33" s="638" t="s">
        <v>66</v>
      </c>
      <c r="AB33" s="639"/>
      <c r="AC33" s="639"/>
      <c r="AD33" s="639"/>
      <c r="AE33" s="639"/>
      <c r="AF33" s="639"/>
      <c r="AG33" s="640"/>
      <c r="AH33" s="596">
        <v>3</v>
      </c>
      <c r="AI33" s="597"/>
      <c r="AJ33" s="598"/>
      <c r="AK33" s="596">
        <v>11</v>
      </c>
      <c r="AL33" s="658"/>
      <c r="AM33" s="659"/>
      <c r="AN33" s="55"/>
      <c r="AO33" s="620" t="s">
        <v>24</v>
      </c>
      <c r="AP33" s="641"/>
      <c r="AQ33" s="641"/>
      <c r="AR33" s="642"/>
      <c r="AS33" s="649" t="s">
        <v>124</v>
      </c>
      <c r="AT33" s="649"/>
      <c r="AU33" s="649"/>
      <c r="AV33" s="649"/>
      <c r="AW33" s="649"/>
      <c r="AX33" s="637">
        <v>3</v>
      </c>
      <c r="AY33" s="637"/>
      <c r="AZ33" s="637"/>
      <c r="BA33" s="637"/>
    </row>
    <row r="34" spans="1:53" ht="21.75" customHeight="1">
      <c r="A34" s="663" t="s">
        <v>16</v>
      </c>
      <c r="B34" s="664"/>
      <c r="C34" s="665">
        <f>SUM(C32:F33)</f>
        <v>33</v>
      </c>
      <c r="D34" s="666"/>
      <c r="E34" s="666"/>
      <c r="F34" s="667"/>
      <c r="G34" s="660">
        <f>SUM(G32:I33)</f>
        <v>4</v>
      </c>
      <c r="H34" s="668"/>
      <c r="I34" s="664"/>
      <c r="J34" s="669">
        <f>SUM(J32:M33)</f>
        <v>4</v>
      </c>
      <c r="K34" s="670"/>
      <c r="L34" s="670"/>
      <c r="M34" s="671"/>
      <c r="N34" s="669">
        <f>SUM(N32:P33)</f>
        <v>11</v>
      </c>
      <c r="O34" s="670"/>
      <c r="P34" s="671"/>
      <c r="Q34" s="672">
        <f>SUM(Q32:S33)</f>
        <v>2</v>
      </c>
      <c r="R34" s="673"/>
      <c r="S34" s="674"/>
      <c r="T34" s="660">
        <f>SUM(T32:V33)</f>
        <v>15</v>
      </c>
      <c r="U34" s="661"/>
      <c r="V34" s="662"/>
      <c r="W34" s="660">
        <f>SUM(W32:Y33)</f>
        <v>69</v>
      </c>
      <c r="X34" s="661"/>
      <c r="Y34" s="662"/>
      <c r="Z34" s="24"/>
      <c r="AN34" s="55"/>
      <c r="AO34" s="643"/>
      <c r="AP34" s="644"/>
      <c r="AQ34" s="644"/>
      <c r="AR34" s="645"/>
      <c r="AS34" s="649"/>
      <c r="AT34" s="649"/>
      <c r="AU34" s="649"/>
      <c r="AV34" s="649"/>
      <c r="AW34" s="649"/>
      <c r="AX34" s="637"/>
      <c r="AY34" s="637"/>
      <c r="AZ34" s="637"/>
      <c r="BA34" s="637"/>
    </row>
    <row r="35" spans="26:53" ht="25.5" customHeight="1">
      <c r="Z35" s="24"/>
      <c r="AN35" s="56"/>
      <c r="AO35" s="643"/>
      <c r="AP35" s="644"/>
      <c r="AQ35" s="644"/>
      <c r="AR35" s="645"/>
      <c r="AS35" s="649"/>
      <c r="AT35" s="649"/>
      <c r="AU35" s="649"/>
      <c r="AV35" s="649"/>
      <c r="AW35" s="649"/>
      <c r="AX35" s="637"/>
      <c r="AY35" s="637"/>
      <c r="AZ35" s="637"/>
      <c r="BA35" s="637"/>
    </row>
    <row r="36" spans="26:53" ht="34.5" customHeight="1">
      <c r="Z36" s="24"/>
      <c r="AN36" s="25"/>
      <c r="AO36" s="646"/>
      <c r="AP36" s="647"/>
      <c r="AQ36" s="647"/>
      <c r="AR36" s="648"/>
      <c r="AS36" s="649"/>
      <c r="AT36" s="649"/>
      <c r="AU36" s="649"/>
      <c r="AV36" s="649"/>
      <c r="AW36" s="649"/>
      <c r="AX36" s="637"/>
      <c r="AY36" s="637"/>
      <c r="AZ36" s="637"/>
      <c r="BA36" s="637"/>
    </row>
  </sheetData>
  <sheetProtection/>
  <mergeCells count="82">
    <mergeCell ref="T34:V34"/>
    <mergeCell ref="W34:Y34"/>
    <mergeCell ref="A34:B34"/>
    <mergeCell ref="C34:F34"/>
    <mergeCell ref="G34:I34"/>
    <mergeCell ref="J34:M34"/>
    <mergeCell ref="N34:P34"/>
    <mergeCell ref="Q34:S34"/>
    <mergeCell ref="AO27:BA27"/>
    <mergeCell ref="AX33:BA36"/>
    <mergeCell ref="AA33:AG33"/>
    <mergeCell ref="AO33:AR36"/>
    <mergeCell ref="AS33:AW36"/>
    <mergeCell ref="AX29:BA32"/>
    <mergeCell ref="AK29:AM30"/>
    <mergeCell ref="AO29:AR32"/>
    <mergeCell ref="AS29:AW32"/>
    <mergeCell ref="AK33:AM33"/>
    <mergeCell ref="A33:B33"/>
    <mergeCell ref="C33:F33"/>
    <mergeCell ref="G33:I33"/>
    <mergeCell ref="J33:M33"/>
    <mergeCell ref="N33:P33"/>
    <mergeCell ref="Q33:S33"/>
    <mergeCell ref="A17:A18"/>
    <mergeCell ref="AA27:AM27"/>
    <mergeCell ref="AH29:AJ30"/>
    <mergeCell ref="T32:V32"/>
    <mergeCell ref="W32:Y32"/>
    <mergeCell ref="AH31:AJ32"/>
    <mergeCell ref="AK31:AM32"/>
    <mergeCell ref="T29:V31"/>
    <mergeCell ref="W29:Y31"/>
    <mergeCell ref="AA29:AG30"/>
    <mergeCell ref="J32:M32"/>
    <mergeCell ref="AH33:AJ33"/>
    <mergeCell ref="T33:V33"/>
    <mergeCell ref="W33:Y33"/>
    <mergeCell ref="AA31:AG32"/>
    <mergeCell ref="AS17:AW17"/>
    <mergeCell ref="AB17:AE17"/>
    <mergeCell ref="AF17:AI17"/>
    <mergeCell ref="AJ17:AN17"/>
    <mergeCell ref="A25:AU25"/>
    <mergeCell ref="AX17:BA17"/>
    <mergeCell ref="A29:B31"/>
    <mergeCell ref="C29:F31"/>
    <mergeCell ref="G29:I31"/>
    <mergeCell ref="Q32:S32"/>
    <mergeCell ref="N29:P31"/>
    <mergeCell ref="Q29:S31"/>
    <mergeCell ref="A32:B32"/>
    <mergeCell ref="C32:F32"/>
    <mergeCell ref="G32:I32"/>
    <mergeCell ref="B17:E17"/>
    <mergeCell ref="J29:M31"/>
    <mergeCell ref="N32:P32"/>
    <mergeCell ref="AN8:BA10"/>
    <mergeCell ref="N17:R17"/>
    <mergeCell ref="AO17:AR17"/>
    <mergeCell ref="P9:AL9"/>
    <mergeCell ref="P10:AM10"/>
    <mergeCell ref="P11:AM11"/>
    <mergeCell ref="A15:BA15"/>
    <mergeCell ref="AN3:BA4"/>
    <mergeCell ref="P5:AM5"/>
    <mergeCell ref="A4:O4"/>
    <mergeCell ref="A7:O7"/>
    <mergeCell ref="A3:O3"/>
    <mergeCell ref="AO6:BA6"/>
    <mergeCell ref="P7:AL7"/>
    <mergeCell ref="AN7:BA7"/>
    <mergeCell ref="F17:I17"/>
    <mergeCell ref="J17:M17"/>
    <mergeCell ref="A6:O6"/>
    <mergeCell ref="P1:AM1"/>
    <mergeCell ref="P3:AM3"/>
    <mergeCell ref="A1:O1"/>
    <mergeCell ref="A2:O2"/>
    <mergeCell ref="P8:AL8"/>
    <mergeCell ref="S17:W17"/>
    <mergeCell ref="X17:A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PageLayoutView="0" workbookViewId="0" topLeftCell="A1">
      <selection activeCell="A19" sqref="A19:S19"/>
    </sheetView>
  </sheetViews>
  <sheetFormatPr defaultColWidth="9.140625" defaultRowHeight="15"/>
  <cols>
    <col min="1" max="1" width="11.28125" style="119" customWidth="1"/>
    <col min="2" max="2" width="44.140625" style="120" customWidth="1"/>
    <col min="3" max="3" width="6.7109375" style="121" customWidth="1"/>
    <col min="4" max="4" width="12.00390625" style="122" customWidth="1"/>
    <col min="5" max="5" width="7.28125" style="122" customWidth="1"/>
    <col min="6" max="6" width="6.421875" style="527" customWidth="1"/>
    <col min="7" max="7" width="7.421875" style="527" customWidth="1"/>
    <col min="8" max="8" width="9.8515625" style="527" customWidth="1"/>
    <col min="9" max="9" width="8.7109375" style="79" customWidth="1"/>
    <col min="10" max="10" width="8.00390625" style="79" customWidth="1"/>
    <col min="11" max="11" width="5.8515625" style="79" customWidth="1"/>
    <col min="12" max="12" width="7.8515625" style="79" customWidth="1"/>
    <col min="13" max="13" width="8.8515625" style="79" customWidth="1"/>
    <col min="14" max="14" width="4.8515625" style="79" customWidth="1"/>
    <col min="15" max="15" width="5.140625" style="79" customWidth="1"/>
    <col min="16" max="16" width="4.8515625" style="79" customWidth="1"/>
    <col min="17" max="19" width="3.8515625" style="79" customWidth="1"/>
    <col min="20" max="24" width="0" style="79" hidden="1" customWidth="1"/>
    <col min="25" max="16384" width="9.140625" style="79" customWidth="1"/>
  </cols>
  <sheetData>
    <row r="1" spans="1:19" s="65" customFormat="1" ht="18.75" thickBot="1">
      <c r="A1" s="676" t="s">
        <v>186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</row>
    <row r="2" spans="1:19" s="65" customFormat="1" ht="15.75">
      <c r="A2" s="687" t="s">
        <v>138</v>
      </c>
      <c r="B2" s="690" t="s">
        <v>70</v>
      </c>
      <c r="C2" s="693" t="s">
        <v>71</v>
      </c>
      <c r="D2" s="694"/>
      <c r="E2" s="694"/>
      <c r="F2" s="695"/>
      <c r="G2" s="696" t="s">
        <v>72</v>
      </c>
      <c r="H2" s="702" t="s">
        <v>73</v>
      </c>
      <c r="I2" s="703"/>
      <c r="J2" s="703"/>
      <c r="K2" s="703"/>
      <c r="L2" s="703"/>
      <c r="M2" s="704"/>
      <c r="N2" s="681" t="s">
        <v>168</v>
      </c>
      <c r="O2" s="682"/>
      <c r="P2" s="682"/>
      <c r="Q2" s="682"/>
      <c r="R2" s="682"/>
      <c r="S2" s="683"/>
    </row>
    <row r="3" spans="1:19" s="65" customFormat="1" ht="16.5" thickBot="1">
      <c r="A3" s="688"/>
      <c r="B3" s="691"/>
      <c r="C3" s="705" t="s">
        <v>74</v>
      </c>
      <c r="D3" s="707" t="s">
        <v>75</v>
      </c>
      <c r="E3" s="709" t="s">
        <v>76</v>
      </c>
      <c r="F3" s="710"/>
      <c r="G3" s="697"/>
      <c r="H3" s="717" t="s">
        <v>6</v>
      </c>
      <c r="I3" s="720" t="s">
        <v>77</v>
      </c>
      <c r="J3" s="721"/>
      <c r="K3" s="721"/>
      <c r="L3" s="722"/>
      <c r="M3" s="723" t="s">
        <v>78</v>
      </c>
      <c r="N3" s="684"/>
      <c r="O3" s="685"/>
      <c r="P3" s="685"/>
      <c r="Q3" s="685"/>
      <c r="R3" s="685"/>
      <c r="S3" s="686"/>
    </row>
    <row r="4" spans="1:19" s="65" customFormat="1" ht="16.5" thickBot="1">
      <c r="A4" s="688"/>
      <c r="B4" s="691"/>
      <c r="C4" s="705"/>
      <c r="D4" s="707"/>
      <c r="E4" s="707" t="s">
        <v>79</v>
      </c>
      <c r="F4" s="711" t="s">
        <v>80</v>
      </c>
      <c r="G4" s="697"/>
      <c r="H4" s="718"/>
      <c r="I4" s="699" t="s">
        <v>16</v>
      </c>
      <c r="J4" s="699" t="s">
        <v>19</v>
      </c>
      <c r="K4" s="699" t="s">
        <v>81</v>
      </c>
      <c r="L4" s="699" t="s">
        <v>82</v>
      </c>
      <c r="M4" s="724"/>
      <c r="N4" s="678" t="s">
        <v>83</v>
      </c>
      <c r="O4" s="679"/>
      <c r="P4" s="680"/>
      <c r="Q4" s="678" t="s">
        <v>84</v>
      </c>
      <c r="R4" s="679"/>
      <c r="S4" s="680"/>
    </row>
    <row r="5" spans="1:19" s="65" customFormat="1" ht="16.5" thickBot="1">
      <c r="A5" s="688"/>
      <c r="B5" s="691"/>
      <c r="C5" s="705"/>
      <c r="D5" s="707"/>
      <c r="E5" s="707"/>
      <c r="F5" s="711"/>
      <c r="G5" s="697"/>
      <c r="H5" s="718"/>
      <c r="I5" s="700"/>
      <c r="J5" s="700"/>
      <c r="K5" s="700"/>
      <c r="L5" s="700"/>
      <c r="M5" s="724"/>
      <c r="N5" s="397">
        <v>1</v>
      </c>
      <c r="O5" s="398" t="s">
        <v>131</v>
      </c>
      <c r="P5" s="399" t="s">
        <v>132</v>
      </c>
      <c r="Q5" s="397">
        <v>3</v>
      </c>
      <c r="R5" s="398"/>
      <c r="S5" s="400"/>
    </row>
    <row r="6" spans="1:19" s="65" customFormat="1" ht="16.5" thickBot="1">
      <c r="A6" s="688"/>
      <c r="B6" s="691"/>
      <c r="C6" s="705"/>
      <c r="D6" s="707"/>
      <c r="E6" s="707"/>
      <c r="F6" s="711"/>
      <c r="G6" s="697"/>
      <c r="H6" s="718"/>
      <c r="I6" s="700"/>
      <c r="J6" s="700"/>
      <c r="K6" s="700"/>
      <c r="L6" s="700"/>
      <c r="M6" s="725"/>
      <c r="N6" s="713" t="s">
        <v>222</v>
      </c>
      <c r="O6" s="714"/>
      <c r="P6" s="715"/>
      <c r="Q6" s="715"/>
      <c r="R6" s="715"/>
      <c r="S6" s="716"/>
    </row>
    <row r="7" spans="1:19" s="65" customFormat="1" ht="25.5" customHeight="1" thickBot="1">
      <c r="A7" s="689"/>
      <c r="B7" s="692"/>
      <c r="C7" s="706"/>
      <c r="D7" s="708"/>
      <c r="E7" s="708"/>
      <c r="F7" s="712"/>
      <c r="G7" s="698"/>
      <c r="H7" s="719"/>
      <c r="I7" s="701"/>
      <c r="J7" s="701"/>
      <c r="K7" s="701"/>
      <c r="L7" s="701"/>
      <c r="M7" s="726"/>
      <c r="N7" s="397">
        <v>15</v>
      </c>
      <c r="O7" s="398">
        <v>9</v>
      </c>
      <c r="P7" s="400">
        <v>9</v>
      </c>
      <c r="Q7" s="397">
        <v>15</v>
      </c>
      <c r="R7" s="398"/>
      <c r="S7" s="400"/>
    </row>
    <row r="8" spans="1:24" s="65" customFormat="1" ht="16.5" thickBot="1">
      <c r="A8" s="66">
        <v>1</v>
      </c>
      <c r="B8" s="123">
        <v>2</v>
      </c>
      <c r="C8" s="67">
        <v>3</v>
      </c>
      <c r="D8" s="66">
        <v>4</v>
      </c>
      <c r="E8" s="66">
        <v>5</v>
      </c>
      <c r="F8" s="401">
        <v>6</v>
      </c>
      <c r="G8" s="401">
        <v>7</v>
      </c>
      <c r="H8" s="401">
        <v>8</v>
      </c>
      <c r="I8" s="401">
        <v>9</v>
      </c>
      <c r="J8" s="401">
        <v>10</v>
      </c>
      <c r="K8" s="401">
        <v>11</v>
      </c>
      <c r="L8" s="401">
        <v>12</v>
      </c>
      <c r="M8" s="402">
        <v>13</v>
      </c>
      <c r="N8" s="397">
        <v>14</v>
      </c>
      <c r="O8" s="403">
        <v>15</v>
      </c>
      <c r="P8" s="397">
        <v>16</v>
      </c>
      <c r="Q8" s="403">
        <v>17</v>
      </c>
      <c r="R8" s="397"/>
      <c r="S8" s="404"/>
      <c r="T8" s="67">
        <v>25</v>
      </c>
      <c r="U8" s="66">
        <v>26</v>
      </c>
      <c r="V8" s="135">
        <v>27</v>
      </c>
      <c r="W8" s="66">
        <v>28</v>
      </c>
      <c r="X8" s="135">
        <v>29</v>
      </c>
    </row>
    <row r="9" spans="1:19" s="65" customFormat="1" ht="16.5" thickBot="1">
      <c r="A9" s="741" t="s">
        <v>187</v>
      </c>
      <c r="B9" s="742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2"/>
      <c r="O9" s="742"/>
      <c r="P9" s="742"/>
      <c r="Q9" s="742"/>
      <c r="R9" s="742"/>
      <c r="S9" s="744"/>
    </row>
    <row r="10" spans="1:19" s="65" customFormat="1" ht="16.5" thickBot="1">
      <c r="A10" s="745" t="s">
        <v>85</v>
      </c>
      <c r="B10" s="728"/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8"/>
      <c r="Q10" s="728"/>
      <c r="R10" s="728"/>
      <c r="S10" s="729"/>
    </row>
    <row r="11" spans="1:19" s="72" customFormat="1" ht="31.5">
      <c r="A11" s="161" t="s">
        <v>86</v>
      </c>
      <c r="B11" s="68" t="s">
        <v>145</v>
      </c>
      <c r="C11" s="69">
        <v>1</v>
      </c>
      <c r="D11" s="70"/>
      <c r="E11" s="71"/>
      <c r="F11" s="405"/>
      <c r="G11" s="406">
        <v>3</v>
      </c>
      <c r="H11" s="407">
        <f aca="true" t="shared" si="0" ref="H11:H16">G11*30</f>
        <v>90</v>
      </c>
      <c r="I11" s="408">
        <f aca="true" t="shared" si="1" ref="I11:I16">J11+L11</f>
        <v>30</v>
      </c>
      <c r="J11" s="409">
        <v>20</v>
      </c>
      <c r="K11" s="409"/>
      <c r="L11" s="409">
        <v>10</v>
      </c>
      <c r="M11" s="127">
        <f aca="true" t="shared" si="2" ref="M11:M16">H11-I11</f>
        <v>60</v>
      </c>
      <c r="N11" s="410">
        <v>2</v>
      </c>
      <c r="O11" s="411"/>
      <c r="P11" s="412"/>
      <c r="Q11" s="413"/>
      <c r="R11" s="411"/>
      <c r="S11" s="412"/>
    </row>
    <row r="12" spans="1:19" s="72" customFormat="1" ht="28.5" customHeight="1">
      <c r="A12" s="80" t="s">
        <v>87</v>
      </c>
      <c r="B12" s="78" t="s">
        <v>146</v>
      </c>
      <c r="C12" s="76"/>
      <c r="D12" s="77" t="s">
        <v>133</v>
      </c>
      <c r="E12" s="77"/>
      <c r="F12" s="414"/>
      <c r="G12" s="415">
        <v>2</v>
      </c>
      <c r="H12" s="416">
        <f t="shared" si="0"/>
        <v>60</v>
      </c>
      <c r="I12" s="417">
        <f t="shared" si="1"/>
        <v>23</v>
      </c>
      <c r="J12" s="418">
        <v>15</v>
      </c>
      <c r="K12" s="418"/>
      <c r="L12" s="418">
        <v>8</v>
      </c>
      <c r="M12" s="419">
        <f t="shared" si="2"/>
        <v>37</v>
      </c>
      <c r="N12" s="420">
        <v>1.5</v>
      </c>
      <c r="O12" s="421"/>
      <c r="P12" s="422"/>
      <c r="Q12" s="423"/>
      <c r="R12" s="421"/>
      <c r="S12" s="422"/>
    </row>
    <row r="13" spans="1:19" s="72" customFormat="1" ht="31.5" customHeight="1">
      <c r="A13" s="80" t="s">
        <v>88</v>
      </c>
      <c r="B13" s="81" t="s">
        <v>147</v>
      </c>
      <c r="C13" s="73">
        <v>1</v>
      </c>
      <c r="D13" s="74"/>
      <c r="E13" s="75"/>
      <c r="F13" s="424"/>
      <c r="G13" s="415">
        <v>3</v>
      </c>
      <c r="H13" s="416">
        <f t="shared" si="0"/>
        <v>90</v>
      </c>
      <c r="I13" s="417">
        <f t="shared" si="1"/>
        <v>30</v>
      </c>
      <c r="J13" s="418">
        <v>20</v>
      </c>
      <c r="K13" s="418"/>
      <c r="L13" s="418">
        <v>10</v>
      </c>
      <c r="M13" s="419">
        <f t="shared" si="2"/>
        <v>60</v>
      </c>
      <c r="N13" s="425">
        <v>2</v>
      </c>
      <c r="O13" s="426"/>
      <c r="P13" s="427"/>
      <c r="Q13" s="428"/>
      <c r="R13" s="426"/>
      <c r="S13" s="427"/>
    </row>
    <row r="14" spans="1:19" s="72" customFormat="1" ht="16.5" thickBot="1">
      <c r="A14" s="80" t="s">
        <v>134</v>
      </c>
      <c r="B14" s="81" t="s">
        <v>148</v>
      </c>
      <c r="C14" s="73"/>
      <c r="D14" s="74" t="s">
        <v>180</v>
      </c>
      <c r="E14" s="75"/>
      <c r="F14" s="424"/>
      <c r="G14" s="415">
        <v>2</v>
      </c>
      <c r="H14" s="416">
        <f t="shared" si="0"/>
        <v>60</v>
      </c>
      <c r="I14" s="429">
        <f t="shared" si="1"/>
        <v>20</v>
      </c>
      <c r="J14" s="430">
        <v>10</v>
      </c>
      <c r="K14" s="430"/>
      <c r="L14" s="430">
        <v>10</v>
      </c>
      <c r="M14" s="431">
        <f t="shared" si="2"/>
        <v>40</v>
      </c>
      <c r="N14" s="432"/>
      <c r="O14" s="433">
        <v>1</v>
      </c>
      <c r="P14" s="434">
        <v>1</v>
      </c>
      <c r="Q14" s="435"/>
      <c r="R14" s="436"/>
      <c r="S14" s="437"/>
    </row>
    <row r="15" spans="1:19" s="72" customFormat="1" ht="16.5" thickBot="1">
      <c r="A15" s="198" t="s">
        <v>196</v>
      </c>
      <c r="B15" s="199" t="s">
        <v>14</v>
      </c>
      <c r="C15" s="124"/>
      <c r="D15" s="74"/>
      <c r="E15" s="74"/>
      <c r="F15" s="438"/>
      <c r="G15" s="439">
        <v>2</v>
      </c>
      <c r="H15" s="418">
        <f t="shared" si="0"/>
        <v>60</v>
      </c>
      <c r="I15" s="429">
        <f t="shared" si="1"/>
        <v>30</v>
      </c>
      <c r="J15" s="418"/>
      <c r="K15" s="418"/>
      <c r="L15" s="418">
        <v>30</v>
      </c>
      <c r="M15" s="431">
        <f t="shared" si="2"/>
        <v>30</v>
      </c>
      <c r="N15" s="440"/>
      <c r="O15" s="441"/>
      <c r="P15" s="441"/>
      <c r="Q15" s="440"/>
      <c r="R15" s="440"/>
      <c r="S15" s="440"/>
    </row>
    <row r="16" spans="1:19" s="72" customFormat="1" ht="16.5" thickBot="1">
      <c r="A16" s="198" t="s">
        <v>197</v>
      </c>
      <c r="B16" s="199" t="s">
        <v>14</v>
      </c>
      <c r="C16" s="124"/>
      <c r="D16" s="74" t="s">
        <v>133</v>
      </c>
      <c r="E16" s="74"/>
      <c r="F16" s="438"/>
      <c r="G16" s="439">
        <v>2</v>
      </c>
      <c r="H16" s="418">
        <f t="shared" si="0"/>
        <v>60</v>
      </c>
      <c r="I16" s="429">
        <f t="shared" si="1"/>
        <v>30</v>
      </c>
      <c r="J16" s="418"/>
      <c r="K16" s="418"/>
      <c r="L16" s="418">
        <v>30</v>
      </c>
      <c r="M16" s="431">
        <f t="shared" si="2"/>
        <v>30</v>
      </c>
      <c r="N16" s="440" t="s">
        <v>224</v>
      </c>
      <c r="O16" s="441"/>
      <c r="P16" s="441"/>
      <c r="Q16" s="440"/>
      <c r="R16" s="440"/>
      <c r="S16" s="440"/>
    </row>
    <row r="17" spans="1:19" s="72" customFormat="1" ht="16.5" thickBot="1">
      <c r="A17" s="198" t="s">
        <v>198</v>
      </c>
      <c r="B17" s="199" t="s">
        <v>14</v>
      </c>
      <c r="C17" s="124"/>
      <c r="D17" s="74"/>
      <c r="E17" s="74"/>
      <c r="F17" s="438"/>
      <c r="G17" s="439"/>
      <c r="H17" s="418"/>
      <c r="I17" s="418"/>
      <c r="J17" s="418"/>
      <c r="K17" s="418"/>
      <c r="L17" s="418"/>
      <c r="M17" s="418"/>
      <c r="N17" s="440"/>
      <c r="O17" s="200" t="s">
        <v>199</v>
      </c>
      <c r="P17" s="200" t="s">
        <v>199</v>
      </c>
      <c r="Q17" s="440"/>
      <c r="R17" s="440"/>
      <c r="S17" s="440"/>
    </row>
    <row r="18" spans="1:24" s="65" customFormat="1" ht="16.5" thickBot="1">
      <c r="A18" s="766" t="s">
        <v>89</v>
      </c>
      <c r="B18" s="767"/>
      <c r="C18" s="226"/>
      <c r="D18" s="227"/>
      <c r="E18" s="224"/>
      <c r="F18" s="224"/>
      <c r="G18" s="228">
        <f>SUM(G13:G14)+G12+G11+G15</f>
        <v>12</v>
      </c>
      <c r="H18" s="228">
        <f aca="true" t="shared" si="3" ref="H18:M18">SUM(H13:H14)+H12+H11+H15</f>
        <v>360</v>
      </c>
      <c r="I18" s="228">
        <f t="shared" si="3"/>
        <v>133</v>
      </c>
      <c r="J18" s="228">
        <f t="shared" si="3"/>
        <v>65</v>
      </c>
      <c r="K18" s="228"/>
      <c r="L18" s="228">
        <f t="shared" si="3"/>
        <v>68</v>
      </c>
      <c r="M18" s="228">
        <f t="shared" si="3"/>
        <v>227</v>
      </c>
      <c r="N18" s="229">
        <f>SUM(N11:N17)+2</f>
        <v>7.5</v>
      </c>
      <c r="O18" s="228">
        <f aca="true" t="shared" si="4" ref="O18:X18">SUM(O11:O14)</f>
        <v>1</v>
      </c>
      <c r="P18" s="228">
        <f t="shared" si="4"/>
        <v>1</v>
      </c>
      <c r="Q18" s="229">
        <f t="shared" si="4"/>
        <v>0</v>
      </c>
      <c r="R18" s="229">
        <f t="shared" si="4"/>
        <v>0</v>
      </c>
      <c r="S18" s="229">
        <f t="shared" si="4"/>
        <v>0</v>
      </c>
      <c r="T18" s="162">
        <f t="shared" si="4"/>
        <v>0</v>
      </c>
      <c r="U18" s="125">
        <f t="shared" si="4"/>
        <v>0</v>
      </c>
      <c r="V18" s="125">
        <f t="shared" si="4"/>
        <v>0</v>
      </c>
      <c r="W18" s="125">
        <f t="shared" si="4"/>
        <v>0</v>
      </c>
      <c r="X18" s="125">
        <f t="shared" si="4"/>
        <v>0</v>
      </c>
    </row>
    <row r="19" spans="1:24" s="65" customFormat="1" ht="15" customHeight="1">
      <c r="A19" s="675" t="s">
        <v>216</v>
      </c>
      <c r="B19" s="675"/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225"/>
      <c r="U19" s="225"/>
      <c r="V19" s="225"/>
      <c r="W19" s="225"/>
      <c r="X19" s="225"/>
    </row>
    <row r="20" spans="1:19" ht="16.5" customHeight="1" thickBot="1">
      <c r="A20" s="746" t="s">
        <v>90</v>
      </c>
      <c r="B20" s="747"/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8"/>
    </row>
    <row r="21" spans="1:19" ht="33" customHeight="1">
      <c r="A21" s="132" t="s">
        <v>136</v>
      </c>
      <c r="B21" s="187" t="s">
        <v>149</v>
      </c>
      <c r="C21" s="128" t="s">
        <v>133</v>
      </c>
      <c r="D21" s="126"/>
      <c r="E21" s="126"/>
      <c r="F21" s="129"/>
      <c r="G21" s="442">
        <v>5</v>
      </c>
      <c r="H21" s="443">
        <f>G21*30</f>
        <v>150</v>
      </c>
      <c r="I21" s="408">
        <f>J21+K21+L21</f>
        <v>60</v>
      </c>
      <c r="J21" s="409">
        <v>30</v>
      </c>
      <c r="K21" s="409">
        <v>15</v>
      </c>
      <c r="L21" s="409">
        <v>15</v>
      </c>
      <c r="M21" s="127">
        <f>H21-I21</f>
        <v>90</v>
      </c>
      <c r="N21" s="189">
        <v>4</v>
      </c>
      <c r="O21" s="154"/>
      <c r="P21" s="127"/>
      <c r="Q21" s="145"/>
      <c r="R21" s="155"/>
      <c r="S21" s="127"/>
    </row>
    <row r="22" spans="1:19" ht="31.5">
      <c r="A22" s="133" t="s">
        <v>137</v>
      </c>
      <c r="B22" s="188" t="s">
        <v>172</v>
      </c>
      <c r="C22" s="73"/>
      <c r="D22" s="124"/>
      <c r="E22" s="82"/>
      <c r="F22" s="444" t="s">
        <v>112</v>
      </c>
      <c r="G22" s="415">
        <v>1</v>
      </c>
      <c r="H22" s="416">
        <f aca="true" t="shared" si="5" ref="H22:H27">G22*30</f>
        <v>30</v>
      </c>
      <c r="I22" s="417">
        <f>J22+L22</f>
        <v>18</v>
      </c>
      <c r="J22" s="418"/>
      <c r="K22" s="418"/>
      <c r="L22" s="418">
        <v>18</v>
      </c>
      <c r="M22" s="419">
        <f aca="true" t="shared" si="6" ref="M22:M27">H22-I22</f>
        <v>12</v>
      </c>
      <c r="N22" s="425"/>
      <c r="O22" s="426">
        <v>1</v>
      </c>
      <c r="P22" s="445">
        <v>1</v>
      </c>
      <c r="Q22" s="428"/>
      <c r="R22" s="426"/>
      <c r="S22" s="427"/>
    </row>
    <row r="23" spans="1:19" s="72" customFormat="1" ht="30.75" customHeight="1">
      <c r="A23" s="85" t="s">
        <v>107</v>
      </c>
      <c r="B23" s="83" t="s">
        <v>150</v>
      </c>
      <c r="C23" s="84"/>
      <c r="D23" s="124">
        <v>1</v>
      </c>
      <c r="E23" s="82"/>
      <c r="F23" s="419"/>
      <c r="G23" s="446">
        <v>4.5</v>
      </c>
      <c r="H23" s="416">
        <f t="shared" si="5"/>
        <v>135</v>
      </c>
      <c r="I23" s="417">
        <f>J23+K23+L23</f>
        <v>45</v>
      </c>
      <c r="J23" s="418">
        <v>15</v>
      </c>
      <c r="K23" s="418">
        <v>30</v>
      </c>
      <c r="L23" s="418"/>
      <c r="M23" s="419">
        <f t="shared" si="6"/>
        <v>90</v>
      </c>
      <c r="N23" s="447">
        <v>3</v>
      </c>
      <c r="O23" s="448"/>
      <c r="P23" s="449"/>
      <c r="Q23" s="450"/>
      <c r="R23" s="448"/>
      <c r="S23" s="449"/>
    </row>
    <row r="24" spans="1:19" ht="15.75">
      <c r="A24" s="133" t="s">
        <v>108</v>
      </c>
      <c r="B24" s="131" t="s">
        <v>151</v>
      </c>
      <c r="C24" s="84"/>
      <c r="D24" s="124">
        <v>1</v>
      </c>
      <c r="E24" s="82"/>
      <c r="F24" s="419"/>
      <c r="G24" s="415">
        <v>4</v>
      </c>
      <c r="H24" s="416">
        <f t="shared" si="5"/>
        <v>120</v>
      </c>
      <c r="I24" s="417">
        <f>J24+K24+L24</f>
        <v>60</v>
      </c>
      <c r="J24" s="418">
        <v>30</v>
      </c>
      <c r="K24" s="418">
        <v>15</v>
      </c>
      <c r="L24" s="418">
        <v>15</v>
      </c>
      <c r="M24" s="419">
        <f t="shared" si="6"/>
        <v>60</v>
      </c>
      <c r="N24" s="447">
        <v>4</v>
      </c>
      <c r="O24" s="448"/>
      <c r="P24" s="449"/>
      <c r="Q24" s="450"/>
      <c r="R24" s="448"/>
      <c r="S24" s="449"/>
    </row>
    <row r="25" spans="1:19" ht="33" customHeight="1">
      <c r="A25" s="133" t="s">
        <v>109</v>
      </c>
      <c r="B25" s="131" t="s">
        <v>152</v>
      </c>
      <c r="C25" s="84"/>
      <c r="D25" s="124">
        <v>1</v>
      </c>
      <c r="E25" s="82"/>
      <c r="F25" s="419"/>
      <c r="G25" s="415">
        <v>4.5</v>
      </c>
      <c r="H25" s="416">
        <f t="shared" si="5"/>
        <v>135</v>
      </c>
      <c r="I25" s="417">
        <f>J25+K25+L25</f>
        <v>45</v>
      </c>
      <c r="J25" s="418">
        <v>15</v>
      </c>
      <c r="K25" s="418">
        <v>30</v>
      </c>
      <c r="L25" s="418"/>
      <c r="M25" s="419">
        <f t="shared" si="6"/>
        <v>90</v>
      </c>
      <c r="N25" s="447">
        <v>3</v>
      </c>
      <c r="O25" s="448"/>
      <c r="P25" s="449"/>
      <c r="Q25" s="450"/>
      <c r="R25" s="448"/>
      <c r="S25" s="449"/>
    </row>
    <row r="26" spans="1:19" ht="20.25" customHeight="1">
      <c r="A26" s="133" t="s">
        <v>110</v>
      </c>
      <c r="B26" s="130" t="s">
        <v>154</v>
      </c>
      <c r="C26" s="73"/>
      <c r="D26" s="124">
        <v>2</v>
      </c>
      <c r="E26" s="82"/>
      <c r="F26" s="451"/>
      <c r="G26" s="415">
        <v>4</v>
      </c>
      <c r="H26" s="416">
        <f t="shared" si="5"/>
        <v>120</v>
      </c>
      <c r="I26" s="417">
        <f>J26+K26+L26</f>
        <v>63</v>
      </c>
      <c r="J26" s="418">
        <v>27</v>
      </c>
      <c r="K26" s="418">
        <v>36</v>
      </c>
      <c r="L26" s="418"/>
      <c r="M26" s="419">
        <f t="shared" si="6"/>
        <v>57</v>
      </c>
      <c r="N26" s="425"/>
      <c r="O26" s="452">
        <v>3.5</v>
      </c>
      <c r="P26" s="453">
        <v>3.5</v>
      </c>
      <c r="Q26" s="428"/>
      <c r="R26" s="426"/>
      <c r="S26" s="427"/>
    </row>
    <row r="27" spans="1:19" ht="30.75" customHeight="1" thickBot="1">
      <c r="A27" s="133" t="s">
        <v>111</v>
      </c>
      <c r="B27" s="130" t="s">
        <v>173</v>
      </c>
      <c r="C27" s="73">
        <v>2</v>
      </c>
      <c r="D27" s="124"/>
      <c r="E27" s="82"/>
      <c r="F27" s="451"/>
      <c r="G27" s="415">
        <v>2.5</v>
      </c>
      <c r="H27" s="416">
        <f t="shared" si="5"/>
        <v>75</v>
      </c>
      <c r="I27" s="429">
        <f>J27+K27+L27</f>
        <v>36</v>
      </c>
      <c r="J27" s="430">
        <v>18</v>
      </c>
      <c r="K27" s="430"/>
      <c r="L27" s="430">
        <v>18</v>
      </c>
      <c r="M27" s="431">
        <f t="shared" si="6"/>
        <v>39</v>
      </c>
      <c r="N27" s="447"/>
      <c r="O27" s="448">
        <v>2</v>
      </c>
      <c r="P27" s="454">
        <v>2</v>
      </c>
      <c r="Q27" s="450"/>
      <c r="R27" s="448"/>
      <c r="S27" s="449"/>
    </row>
    <row r="28" spans="1:24" ht="16.5" thickBot="1">
      <c r="A28" s="749" t="s">
        <v>114</v>
      </c>
      <c r="B28" s="750"/>
      <c r="C28" s="750"/>
      <c r="D28" s="750"/>
      <c r="E28" s="750"/>
      <c r="F28" s="751"/>
      <c r="G28" s="455">
        <f aca="true" t="shared" si="7" ref="G28:X28">SUM(G21:G27)</f>
        <v>25.5</v>
      </c>
      <c r="H28" s="456">
        <f t="shared" si="7"/>
        <v>765</v>
      </c>
      <c r="I28" s="456">
        <f t="shared" si="7"/>
        <v>327</v>
      </c>
      <c r="J28" s="456">
        <f t="shared" si="7"/>
        <v>135</v>
      </c>
      <c r="K28" s="456">
        <f t="shared" si="7"/>
        <v>126</v>
      </c>
      <c r="L28" s="456">
        <f t="shared" si="7"/>
        <v>66</v>
      </c>
      <c r="M28" s="456">
        <f t="shared" si="7"/>
        <v>438</v>
      </c>
      <c r="N28" s="456">
        <f t="shared" si="7"/>
        <v>14</v>
      </c>
      <c r="O28" s="455">
        <f t="shared" si="7"/>
        <v>6.5</v>
      </c>
      <c r="P28" s="455">
        <f t="shared" si="7"/>
        <v>6.5</v>
      </c>
      <c r="Q28" s="456">
        <f t="shared" si="7"/>
        <v>0</v>
      </c>
      <c r="R28" s="456">
        <f t="shared" si="7"/>
        <v>0</v>
      </c>
      <c r="S28" s="456">
        <f t="shared" si="7"/>
        <v>0</v>
      </c>
      <c r="T28" s="163">
        <f t="shared" si="7"/>
        <v>0</v>
      </c>
      <c r="U28" s="86">
        <f t="shared" si="7"/>
        <v>0</v>
      </c>
      <c r="V28" s="86">
        <f t="shared" si="7"/>
        <v>0</v>
      </c>
      <c r="W28" s="86">
        <f t="shared" si="7"/>
        <v>0</v>
      </c>
      <c r="X28" s="86">
        <f t="shared" si="7"/>
        <v>0</v>
      </c>
    </row>
    <row r="29" spans="1:19" ht="15.75">
      <c r="A29" s="762" t="s">
        <v>183</v>
      </c>
      <c r="B29" s="763"/>
      <c r="C29" s="763"/>
      <c r="D29" s="763"/>
      <c r="E29" s="763"/>
      <c r="F29" s="763"/>
      <c r="G29" s="763"/>
      <c r="H29" s="763"/>
      <c r="I29" s="764"/>
      <c r="J29" s="764"/>
      <c r="K29" s="764"/>
      <c r="L29" s="764"/>
      <c r="M29" s="764"/>
      <c r="N29" s="763"/>
      <c r="O29" s="763"/>
      <c r="P29" s="763"/>
      <c r="Q29" s="763"/>
      <c r="R29" s="763"/>
      <c r="S29" s="765"/>
    </row>
    <row r="30" spans="1:19" s="65" customFormat="1" ht="16.5" thickBot="1">
      <c r="A30" s="85" t="s">
        <v>99</v>
      </c>
      <c r="B30" s="141" t="s">
        <v>100</v>
      </c>
      <c r="C30" s="142"/>
      <c r="D30" s="143">
        <v>3</v>
      </c>
      <c r="E30" s="143"/>
      <c r="F30" s="457"/>
      <c r="G30" s="458">
        <v>6</v>
      </c>
      <c r="H30" s="459">
        <f>G30*30</f>
        <v>180</v>
      </c>
      <c r="I30" s="460">
        <f>J30+K30+L30</f>
        <v>0</v>
      </c>
      <c r="J30" s="461"/>
      <c r="K30" s="461"/>
      <c r="L30" s="461"/>
      <c r="M30" s="462">
        <f>H30-I30</f>
        <v>180</v>
      </c>
      <c r="N30" s="463"/>
      <c r="O30" s="464"/>
      <c r="P30" s="465"/>
      <c r="Q30" s="466"/>
      <c r="R30" s="464"/>
      <c r="S30" s="465"/>
    </row>
    <row r="31" spans="1:19" s="65" customFormat="1" ht="16.5" thickBot="1">
      <c r="A31" s="771" t="s">
        <v>115</v>
      </c>
      <c r="B31" s="764"/>
      <c r="C31" s="764"/>
      <c r="D31" s="764"/>
      <c r="E31" s="764"/>
      <c r="F31" s="772"/>
      <c r="G31" s="467">
        <f aca="true" t="shared" si="8" ref="G31:S31">SUM(G30:G30)</f>
        <v>6</v>
      </c>
      <c r="H31" s="468">
        <f t="shared" si="8"/>
        <v>180</v>
      </c>
      <c r="I31" s="469">
        <f t="shared" si="8"/>
        <v>0</v>
      </c>
      <c r="J31" s="469">
        <f t="shared" si="8"/>
        <v>0</v>
      </c>
      <c r="K31" s="469">
        <f t="shared" si="8"/>
        <v>0</v>
      </c>
      <c r="L31" s="469">
        <f t="shared" si="8"/>
        <v>0</v>
      </c>
      <c r="M31" s="469">
        <f t="shared" si="8"/>
        <v>180</v>
      </c>
      <c r="N31" s="468">
        <f t="shared" si="8"/>
        <v>0</v>
      </c>
      <c r="O31" s="468">
        <f t="shared" si="8"/>
        <v>0</v>
      </c>
      <c r="P31" s="468">
        <f t="shared" si="8"/>
        <v>0</v>
      </c>
      <c r="Q31" s="468">
        <f t="shared" si="8"/>
        <v>0</v>
      </c>
      <c r="R31" s="468">
        <f t="shared" si="8"/>
        <v>0</v>
      </c>
      <c r="S31" s="468">
        <f t="shared" si="8"/>
        <v>0</v>
      </c>
    </row>
    <row r="32" spans="1:19" ht="16.5" thickBot="1">
      <c r="A32" s="771" t="s">
        <v>184</v>
      </c>
      <c r="B32" s="764"/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72"/>
    </row>
    <row r="33" spans="1:19" s="65" customFormat="1" ht="15.75">
      <c r="A33" s="146" t="s">
        <v>101</v>
      </c>
      <c r="B33" s="147" t="s">
        <v>66</v>
      </c>
      <c r="C33" s="112"/>
      <c r="D33" s="113"/>
      <c r="E33" s="113"/>
      <c r="F33" s="470"/>
      <c r="G33" s="471">
        <v>21</v>
      </c>
      <c r="H33" s="472">
        <f>G33*30</f>
        <v>630</v>
      </c>
      <c r="I33" s="473">
        <f>J33+K33+L33</f>
        <v>0</v>
      </c>
      <c r="J33" s="474"/>
      <c r="K33" s="474"/>
      <c r="L33" s="474"/>
      <c r="M33" s="127">
        <f>H33-I33</f>
        <v>630</v>
      </c>
      <c r="N33" s="475"/>
      <c r="O33" s="476"/>
      <c r="P33" s="477"/>
      <c r="Q33" s="478"/>
      <c r="R33" s="476"/>
      <c r="S33" s="479"/>
    </row>
    <row r="34" spans="1:19" s="65" customFormat="1" ht="32.25" thickBot="1">
      <c r="A34" s="149" t="s">
        <v>125</v>
      </c>
      <c r="B34" s="160" t="s">
        <v>135</v>
      </c>
      <c r="C34" s="190">
        <v>3</v>
      </c>
      <c r="D34" s="148"/>
      <c r="E34" s="148"/>
      <c r="F34" s="480"/>
      <c r="G34" s="481">
        <v>3</v>
      </c>
      <c r="H34" s="482">
        <f>G34*30</f>
        <v>90</v>
      </c>
      <c r="I34" s="483">
        <f>J34+K34+L34</f>
        <v>0</v>
      </c>
      <c r="J34" s="484"/>
      <c r="K34" s="484"/>
      <c r="L34" s="484"/>
      <c r="M34" s="485">
        <f>H34-I34</f>
        <v>90</v>
      </c>
      <c r="N34" s="486"/>
      <c r="O34" s="487"/>
      <c r="P34" s="488"/>
      <c r="Q34" s="489"/>
      <c r="R34" s="487"/>
      <c r="S34" s="490"/>
    </row>
    <row r="35" spans="1:19" s="65" customFormat="1" ht="16.5" customHeight="1" thickBot="1">
      <c r="A35" s="752" t="s">
        <v>116</v>
      </c>
      <c r="B35" s="753"/>
      <c r="C35" s="753"/>
      <c r="D35" s="753"/>
      <c r="E35" s="753"/>
      <c r="F35" s="754"/>
      <c r="G35" s="491">
        <f>SUM(G33:G34)</f>
        <v>24</v>
      </c>
      <c r="H35" s="492">
        <f>SUM(H33:H34)</f>
        <v>720</v>
      </c>
      <c r="I35" s="492">
        <f aca="true" t="shared" si="9" ref="I35:S35">I33</f>
        <v>0</v>
      </c>
      <c r="J35" s="492">
        <f t="shared" si="9"/>
        <v>0</v>
      </c>
      <c r="K35" s="492">
        <f t="shared" si="9"/>
        <v>0</v>
      </c>
      <c r="L35" s="492">
        <f t="shared" si="9"/>
        <v>0</v>
      </c>
      <c r="M35" s="492">
        <f>SUM(M33:M34)</f>
        <v>720</v>
      </c>
      <c r="N35" s="492">
        <f t="shared" si="9"/>
        <v>0</v>
      </c>
      <c r="O35" s="492">
        <f t="shared" si="9"/>
        <v>0</v>
      </c>
      <c r="P35" s="492">
        <f t="shared" si="9"/>
        <v>0</v>
      </c>
      <c r="Q35" s="492">
        <f t="shared" si="9"/>
        <v>0</v>
      </c>
      <c r="R35" s="492">
        <f t="shared" si="9"/>
        <v>0</v>
      </c>
      <c r="S35" s="493">
        <f t="shared" si="9"/>
        <v>0</v>
      </c>
    </row>
    <row r="36" spans="1:20" ht="16.5" thickBot="1">
      <c r="A36" s="755" t="s">
        <v>117</v>
      </c>
      <c r="B36" s="756"/>
      <c r="C36" s="756"/>
      <c r="D36" s="756"/>
      <c r="E36" s="756"/>
      <c r="F36" s="756"/>
      <c r="G36" s="494">
        <f>G35+G31+G28+G18</f>
        <v>67.5</v>
      </c>
      <c r="H36" s="495">
        <f>H35+H31+H28+H18</f>
        <v>2025</v>
      </c>
      <c r="I36" s="495">
        <f aca="true" t="shared" si="10" ref="I36:S36">I28+I18+I31+I35</f>
        <v>460</v>
      </c>
      <c r="J36" s="495">
        <f t="shared" si="10"/>
        <v>200</v>
      </c>
      <c r="K36" s="495">
        <f t="shared" si="10"/>
        <v>126</v>
      </c>
      <c r="L36" s="495">
        <f t="shared" si="10"/>
        <v>134</v>
      </c>
      <c r="M36" s="495">
        <f t="shared" si="10"/>
        <v>1565</v>
      </c>
      <c r="N36" s="495">
        <f t="shared" si="10"/>
        <v>21.5</v>
      </c>
      <c r="O36" s="495">
        <f t="shared" si="10"/>
        <v>7.5</v>
      </c>
      <c r="P36" s="495">
        <f t="shared" si="10"/>
        <v>7.5</v>
      </c>
      <c r="Q36" s="495">
        <f t="shared" si="10"/>
        <v>0</v>
      </c>
      <c r="R36" s="495">
        <f t="shared" si="10"/>
        <v>0</v>
      </c>
      <c r="S36" s="495">
        <f t="shared" si="10"/>
        <v>0</v>
      </c>
      <c r="T36" s="65">
        <f>30*G36</f>
        <v>2025</v>
      </c>
    </row>
    <row r="37" spans="1:19" ht="15.75">
      <c r="A37" s="757" t="s">
        <v>182</v>
      </c>
      <c r="B37" s="758"/>
      <c r="C37" s="758"/>
      <c r="D37" s="758"/>
      <c r="E37" s="758"/>
      <c r="F37" s="758"/>
      <c r="G37" s="758"/>
      <c r="H37" s="758"/>
      <c r="I37" s="758"/>
      <c r="J37" s="758"/>
      <c r="K37" s="758"/>
      <c r="L37" s="758"/>
      <c r="M37" s="758"/>
      <c r="N37" s="758"/>
      <c r="O37" s="758"/>
      <c r="P37" s="758"/>
      <c r="Q37" s="758"/>
      <c r="R37" s="758"/>
      <c r="S37" s="759"/>
    </row>
    <row r="38" spans="1:19" ht="16.5" thickBot="1">
      <c r="A38" s="768" t="s">
        <v>91</v>
      </c>
      <c r="B38" s="769"/>
      <c r="C38" s="769"/>
      <c r="D38" s="769"/>
      <c r="E38" s="769"/>
      <c r="F38" s="769"/>
      <c r="G38" s="769"/>
      <c r="H38" s="769"/>
      <c r="I38" s="769"/>
      <c r="J38" s="769"/>
      <c r="K38" s="769"/>
      <c r="L38" s="769"/>
      <c r="M38" s="769"/>
      <c r="N38" s="769"/>
      <c r="O38" s="769"/>
      <c r="P38" s="769"/>
      <c r="Q38" s="769"/>
      <c r="R38" s="769"/>
      <c r="S38" s="770"/>
    </row>
    <row r="39" spans="1:19" ht="15.75" thickBot="1">
      <c r="A39" s="731" t="s">
        <v>188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8"/>
    </row>
    <row r="40" spans="1:19" ht="31.5">
      <c r="A40" s="192" t="s">
        <v>92</v>
      </c>
      <c r="B40" s="193" t="s">
        <v>169</v>
      </c>
      <c r="C40" s="87"/>
      <c r="D40" s="109">
        <v>1</v>
      </c>
      <c r="E40" s="109"/>
      <c r="F40" s="496"/>
      <c r="G40" s="497">
        <v>1.5</v>
      </c>
      <c r="H40" s="498">
        <f>G40*30</f>
        <v>45</v>
      </c>
      <c r="I40" s="499">
        <f>J40+K40+L40</f>
        <v>30</v>
      </c>
      <c r="J40" s="500"/>
      <c r="K40" s="500"/>
      <c r="L40" s="500">
        <v>30</v>
      </c>
      <c r="M40" s="501">
        <f>H40-I40</f>
        <v>15</v>
      </c>
      <c r="N40" s="502">
        <v>2</v>
      </c>
      <c r="O40" s="503"/>
      <c r="P40" s="496"/>
      <c r="Q40" s="502"/>
      <c r="R40" s="503"/>
      <c r="S40" s="496"/>
    </row>
    <row r="41" spans="1:19" ht="32.25" thickBot="1">
      <c r="A41" s="192" t="s">
        <v>93</v>
      </c>
      <c r="B41" s="110" t="s">
        <v>169</v>
      </c>
      <c r="C41" s="111">
        <v>2</v>
      </c>
      <c r="D41" s="134"/>
      <c r="E41" s="134"/>
      <c r="F41" s="91"/>
      <c r="G41" s="89">
        <v>2</v>
      </c>
      <c r="H41" s="504">
        <f>G41*30</f>
        <v>60</v>
      </c>
      <c r="I41" s="505">
        <f>J41+K41+L41</f>
        <v>36</v>
      </c>
      <c r="J41" s="506"/>
      <c r="K41" s="506"/>
      <c r="L41" s="506">
        <v>36</v>
      </c>
      <c r="M41" s="507">
        <f>H41-I41</f>
        <v>24</v>
      </c>
      <c r="N41" s="92"/>
      <c r="O41" s="157">
        <v>2</v>
      </c>
      <c r="P41" s="91">
        <v>2</v>
      </c>
      <c r="Q41" s="92"/>
      <c r="R41" s="157"/>
      <c r="S41" s="91"/>
    </row>
    <row r="42" spans="1:19" ht="15">
      <c r="A42" s="731" t="s">
        <v>189</v>
      </c>
      <c r="B42" s="532"/>
      <c r="C42" s="532"/>
      <c r="D42" s="532"/>
      <c r="E42" s="532"/>
      <c r="F42" s="532"/>
      <c r="G42" s="740"/>
      <c r="H42" s="740"/>
      <c r="I42" s="532"/>
      <c r="J42" s="532"/>
      <c r="K42" s="532"/>
      <c r="L42" s="532"/>
      <c r="M42" s="740"/>
      <c r="N42" s="532"/>
      <c r="O42" s="532"/>
      <c r="P42" s="532"/>
      <c r="Q42" s="532"/>
      <c r="R42" s="532"/>
      <c r="S42" s="538"/>
    </row>
    <row r="43" spans="1:19" ht="31.5">
      <c r="A43" s="192" t="s">
        <v>190</v>
      </c>
      <c r="B43" s="110" t="s">
        <v>170</v>
      </c>
      <c r="C43" s="111"/>
      <c r="D43" s="134">
        <v>1</v>
      </c>
      <c r="E43" s="134"/>
      <c r="F43" s="91"/>
      <c r="G43" s="99">
        <v>1.5</v>
      </c>
      <c r="H43" s="508">
        <f>G43*30</f>
        <v>45</v>
      </c>
      <c r="I43" s="505">
        <v>30</v>
      </c>
      <c r="J43" s="506">
        <v>15</v>
      </c>
      <c r="K43" s="506"/>
      <c r="L43" s="506">
        <v>15</v>
      </c>
      <c r="M43" s="509">
        <f>H43-I43</f>
        <v>15</v>
      </c>
      <c r="N43" s="92">
        <v>2</v>
      </c>
      <c r="O43" s="157"/>
      <c r="P43" s="91"/>
      <c r="Q43" s="92"/>
      <c r="R43" s="157"/>
      <c r="S43" s="91"/>
    </row>
    <row r="44" spans="1:19" ht="16.5" thickBot="1">
      <c r="A44" s="192" t="s">
        <v>191</v>
      </c>
      <c r="B44" s="110" t="s">
        <v>171</v>
      </c>
      <c r="C44" s="111"/>
      <c r="D44" s="134">
        <v>2</v>
      </c>
      <c r="E44" s="134"/>
      <c r="F44" s="91"/>
      <c r="G44" s="89">
        <v>2</v>
      </c>
      <c r="H44" s="504">
        <f>G44*30</f>
        <v>60</v>
      </c>
      <c r="I44" s="505">
        <f>J44+K44+L44</f>
        <v>36</v>
      </c>
      <c r="J44" s="506">
        <v>18</v>
      </c>
      <c r="K44" s="506"/>
      <c r="L44" s="506">
        <v>18</v>
      </c>
      <c r="M44" s="507">
        <f>H44-I44</f>
        <v>24</v>
      </c>
      <c r="N44" s="92"/>
      <c r="O44" s="191">
        <v>2</v>
      </c>
      <c r="P44" s="510">
        <v>2</v>
      </c>
      <c r="Q44" s="92"/>
      <c r="R44" s="157"/>
      <c r="S44" s="91"/>
    </row>
    <row r="45" spans="1:24" ht="16.5" thickBot="1">
      <c r="A45" s="749" t="s">
        <v>94</v>
      </c>
      <c r="B45" s="750"/>
      <c r="C45" s="750"/>
      <c r="D45" s="750"/>
      <c r="E45" s="750"/>
      <c r="F45" s="751"/>
      <c r="G45" s="455">
        <f>G40+G41</f>
        <v>3.5</v>
      </c>
      <c r="H45" s="456">
        <f>H40+H41</f>
        <v>105</v>
      </c>
      <c r="I45" s="456">
        <f>I40+I41</f>
        <v>66</v>
      </c>
      <c r="J45" s="456"/>
      <c r="K45" s="456"/>
      <c r="L45" s="456">
        <f aca="true" t="shared" si="11" ref="L45:S45">L40+L41</f>
        <v>66</v>
      </c>
      <c r="M45" s="456">
        <f t="shared" si="11"/>
        <v>39</v>
      </c>
      <c r="N45" s="456">
        <f t="shared" si="11"/>
        <v>2</v>
      </c>
      <c r="O45" s="455">
        <f t="shared" si="11"/>
        <v>2</v>
      </c>
      <c r="P45" s="455">
        <f t="shared" si="11"/>
        <v>2</v>
      </c>
      <c r="Q45" s="456">
        <f t="shared" si="11"/>
        <v>0</v>
      </c>
      <c r="R45" s="456">
        <f t="shared" si="11"/>
        <v>0</v>
      </c>
      <c r="S45" s="456">
        <f t="shared" si="11"/>
        <v>0</v>
      </c>
      <c r="T45" s="159" t="e">
        <f>SUM(#REF!)</f>
        <v>#REF!</v>
      </c>
      <c r="U45" s="88" t="e">
        <f>SUM(#REF!)</f>
        <v>#REF!</v>
      </c>
      <c r="V45" s="88" t="e">
        <f>SUM(#REF!)</f>
        <v>#REF!</v>
      </c>
      <c r="W45" s="88" t="e">
        <f>SUM(#REF!)</f>
        <v>#REF!</v>
      </c>
      <c r="X45" s="88" t="e">
        <f>SUM(#REF!)</f>
        <v>#REF!</v>
      </c>
    </row>
    <row r="46" spans="1:19" ht="16.5" thickBot="1">
      <c r="A46" s="727" t="s">
        <v>126</v>
      </c>
      <c r="B46" s="728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8"/>
      <c r="R46" s="728"/>
      <c r="S46" s="729"/>
    </row>
    <row r="47" spans="1:19" ht="15">
      <c r="A47" s="731" t="s">
        <v>188</v>
      </c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8"/>
    </row>
    <row r="48" spans="1:19" ht="31.5">
      <c r="A48" s="192" t="s">
        <v>95</v>
      </c>
      <c r="B48" s="194" t="s">
        <v>174</v>
      </c>
      <c r="C48" s="195"/>
      <c r="D48" s="195">
        <v>2</v>
      </c>
      <c r="E48" s="195"/>
      <c r="F48" s="195"/>
      <c r="G48" s="89">
        <v>6</v>
      </c>
      <c r="H48" s="137">
        <f>G48*30</f>
        <v>180</v>
      </c>
      <c r="I48" s="92">
        <f>J48+L48+K48</f>
        <v>63</v>
      </c>
      <c r="J48" s="195">
        <v>27</v>
      </c>
      <c r="K48" s="195">
        <v>18</v>
      </c>
      <c r="L48" s="195">
        <v>18</v>
      </c>
      <c r="M48" s="196">
        <f>H48-I48</f>
        <v>117</v>
      </c>
      <c r="N48" s="90"/>
      <c r="O48" s="191">
        <v>3.5</v>
      </c>
      <c r="P48" s="91">
        <v>3.5</v>
      </c>
      <c r="Q48" s="92"/>
      <c r="R48" s="157"/>
      <c r="S48" s="91"/>
    </row>
    <row r="49" spans="1:19" ht="15.75">
      <c r="A49" s="192" t="s">
        <v>96</v>
      </c>
      <c r="B49" s="98" t="s">
        <v>157</v>
      </c>
      <c r="C49" s="93"/>
      <c r="D49" s="94" t="s">
        <v>180</v>
      </c>
      <c r="E49" s="95"/>
      <c r="F49" s="96"/>
      <c r="G49" s="99">
        <v>3.5</v>
      </c>
      <c r="H49" s="138">
        <f>G49*30</f>
        <v>105</v>
      </c>
      <c r="I49" s="140">
        <f>J49+L49+K49</f>
        <v>36</v>
      </c>
      <c r="J49" s="100">
        <v>18</v>
      </c>
      <c r="K49" s="101"/>
      <c r="L49" s="101">
        <v>18</v>
      </c>
      <c r="M49" s="102">
        <f>H49-I49</f>
        <v>69</v>
      </c>
      <c r="N49" s="105"/>
      <c r="O49" s="156">
        <v>2</v>
      </c>
      <c r="P49" s="104">
        <v>2</v>
      </c>
      <c r="Q49" s="103"/>
      <c r="R49" s="156"/>
      <c r="S49" s="104"/>
    </row>
    <row r="50" spans="1:19" ht="15.75">
      <c r="A50" s="192" t="s">
        <v>97</v>
      </c>
      <c r="B50" s="98" t="s">
        <v>159</v>
      </c>
      <c r="C50" s="93"/>
      <c r="D50" s="94" t="s">
        <v>180</v>
      </c>
      <c r="E50" s="95"/>
      <c r="F50" s="96"/>
      <c r="G50" s="99">
        <v>3.5</v>
      </c>
      <c r="H50" s="138">
        <f>G50*30</f>
        <v>105</v>
      </c>
      <c r="I50" s="140">
        <f>J50+L50+K50</f>
        <v>36</v>
      </c>
      <c r="J50" s="100">
        <v>18</v>
      </c>
      <c r="K50" s="101"/>
      <c r="L50" s="101">
        <v>18</v>
      </c>
      <c r="M50" s="102">
        <f>H50-I50</f>
        <v>69</v>
      </c>
      <c r="N50" s="105"/>
      <c r="O50" s="156">
        <v>2</v>
      </c>
      <c r="P50" s="104">
        <v>2</v>
      </c>
      <c r="Q50" s="103"/>
      <c r="R50" s="156"/>
      <c r="S50" s="104"/>
    </row>
    <row r="51" spans="1:19" ht="16.5" thickBot="1">
      <c r="A51" s="192" t="s">
        <v>98</v>
      </c>
      <c r="B51" s="98" t="s">
        <v>175</v>
      </c>
      <c r="C51" s="93"/>
      <c r="D51" s="94" t="s">
        <v>180</v>
      </c>
      <c r="E51" s="95"/>
      <c r="F51" s="96"/>
      <c r="G51" s="99">
        <v>6</v>
      </c>
      <c r="H51" s="138">
        <f>G51*30</f>
        <v>180</v>
      </c>
      <c r="I51" s="140">
        <f>J51+L51+K51</f>
        <v>72</v>
      </c>
      <c r="J51" s="100"/>
      <c r="K51" s="101"/>
      <c r="L51" s="101">
        <v>72</v>
      </c>
      <c r="M51" s="102">
        <f>H51-I51</f>
        <v>108</v>
      </c>
      <c r="N51" s="105"/>
      <c r="O51" s="156">
        <v>4</v>
      </c>
      <c r="P51" s="106">
        <v>4</v>
      </c>
      <c r="Q51" s="103"/>
      <c r="R51" s="156"/>
      <c r="S51" s="104"/>
    </row>
    <row r="52" spans="1:19" ht="15">
      <c r="A52" s="731" t="s">
        <v>189</v>
      </c>
      <c r="B52" s="532"/>
      <c r="C52" s="532"/>
      <c r="D52" s="532"/>
      <c r="E52" s="532"/>
      <c r="F52" s="532"/>
      <c r="G52" s="740"/>
      <c r="H52" s="740"/>
      <c r="I52" s="532"/>
      <c r="J52" s="532"/>
      <c r="K52" s="532"/>
      <c r="L52" s="532"/>
      <c r="M52" s="740"/>
      <c r="N52" s="532"/>
      <c r="O52" s="532"/>
      <c r="P52" s="532"/>
      <c r="Q52" s="532"/>
      <c r="R52" s="532"/>
      <c r="S52" s="538"/>
    </row>
    <row r="53" spans="1:19" ht="31.5">
      <c r="A53" s="192" t="s">
        <v>192</v>
      </c>
      <c r="B53" s="98" t="s">
        <v>181</v>
      </c>
      <c r="C53" s="93"/>
      <c r="D53" s="94" t="s">
        <v>180</v>
      </c>
      <c r="E53" s="95"/>
      <c r="F53" s="96"/>
      <c r="G53" s="99">
        <v>13</v>
      </c>
      <c r="H53" s="197">
        <f>G53*30</f>
        <v>390</v>
      </c>
      <c r="I53" s="139">
        <v>135</v>
      </c>
      <c r="J53" s="136"/>
      <c r="K53" s="136">
        <f>SUM(K54:K54)</f>
        <v>0</v>
      </c>
      <c r="L53" s="136">
        <v>135</v>
      </c>
      <c r="M53" s="102">
        <f>H53-I53</f>
        <v>255</v>
      </c>
      <c r="N53" s="107"/>
      <c r="O53" s="158">
        <v>7.5</v>
      </c>
      <c r="P53" s="97">
        <v>7.5</v>
      </c>
      <c r="Q53" s="108"/>
      <c r="R53" s="158"/>
      <c r="S53" s="97"/>
    </row>
    <row r="54" spans="1:19" ht="16.5" thickBot="1">
      <c r="A54" s="192" t="s">
        <v>193</v>
      </c>
      <c r="B54" s="98" t="s">
        <v>176</v>
      </c>
      <c r="C54" s="93"/>
      <c r="D54" s="94" t="s">
        <v>180</v>
      </c>
      <c r="E54" s="95"/>
      <c r="F54" s="96"/>
      <c r="G54" s="99">
        <v>6</v>
      </c>
      <c r="H54" s="138">
        <f>G54*30</f>
        <v>180</v>
      </c>
      <c r="I54" s="140">
        <f>J54+L54+K54</f>
        <v>72</v>
      </c>
      <c r="J54" s="100"/>
      <c r="K54" s="101"/>
      <c r="L54" s="101">
        <v>72</v>
      </c>
      <c r="M54" s="102">
        <f>H54-I54</f>
        <v>108</v>
      </c>
      <c r="N54" s="105"/>
      <c r="O54" s="156">
        <v>4</v>
      </c>
      <c r="P54" s="106">
        <v>4</v>
      </c>
      <c r="Q54" s="103"/>
      <c r="R54" s="156"/>
      <c r="S54" s="104"/>
    </row>
    <row r="55" spans="1:24" ht="16.5" thickBot="1">
      <c r="A55" s="749" t="s">
        <v>113</v>
      </c>
      <c r="B55" s="750"/>
      <c r="C55" s="750"/>
      <c r="D55" s="750"/>
      <c r="E55" s="750"/>
      <c r="F55" s="751"/>
      <c r="G55" s="455">
        <f aca="true" t="shared" si="12" ref="G55:S55">SUM(G48:G51)</f>
        <v>19</v>
      </c>
      <c r="H55" s="456">
        <f t="shared" si="12"/>
        <v>570</v>
      </c>
      <c r="I55" s="456">
        <f t="shared" si="12"/>
        <v>207</v>
      </c>
      <c r="J55" s="456">
        <f t="shared" si="12"/>
        <v>63</v>
      </c>
      <c r="K55" s="456">
        <f t="shared" si="12"/>
        <v>18</v>
      </c>
      <c r="L55" s="456">
        <f t="shared" si="12"/>
        <v>126</v>
      </c>
      <c r="M55" s="456">
        <f t="shared" si="12"/>
        <v>363</v>
      </c>
      <c r="N55" s="455">
        <f t="shared" si="12"/>
        <v>0</v>
      </c>
      <c r="O55" s="455">
        <f t="shared" si="12"/>
        <v>11.5</v>
      </c>
      <c r="P55" s="455">
        <f t="shared" si="12"/>
        <v>11.5</v>
      </c>
      <c r="Q55" s="455">
        <f t="shared" si="12"/>
        <v>0</v>
      </c>
      <c r="R55" s="455">
        <f t="shared" si="12"/>
        <v>0</v>
      </c>
      <c r="S55" s="455">
        <f t="shared" si="12"/>
        <v>0</v>
      </c>
      <c r="T55" s="163" t="e">
        <f>SUM(#REF!)</f>
        <v>#REF!</v>
      </c>
      <c r="U55" s="86" t="e">
        <f>SUM(#REF!)</f>
        <v>#REF!</v>
      </c>
      <c r="V55" s="86" t="e">
        <f>SUM(#REF!)</f>
        <v>#REF!</v>
      </c>
      <c r="W55" s="86" t="e">
        <f>SUM(#REF!)</f>
        <v>#REF!</v>
      </c>
      <c r="X55" s="86" t="e">
        <f>SUM(#REF!)</f>
        <v>#REF!</v>
      </c>
    </row>
    <row r="56" spans="1:24" ht="16.5" thickBot="1">
      <c r="A56" s="736" t="s">
        <v>118</v>
      </c>
      <c r="B56" s="737"/>
      <c r="C56" s="737"/>
      <c r="D56" s="737"/>
      <c r="E56" s="737"/>
      <c r="F56" s="738"/>
      <c r="G56" s="511">
        <f aca="true" t="shared" si="13" ref="G56:X56">G55+G45</f>
        <v>22.5</v>
      </c>
      <c r="H56" s="512">
        <f t="shared" si="13"/>
        <v>675</v>
      </c>
      <c r="I56" s="512">
        <f t="shared" si="13"/>
        <v>273</v>
      </c>
      <c r="J56" s="512">
        <f t="shared" si="13"/>
        <v>63</v>
      </c>
      <c r="K56" s="512">
        <f t="shared" si="13"/>
        <v>18</v>
      </c>
      <c r="L56" s="512">
        <f t="shared" si="13"/>
        <v>192</v>
      </c>
      <c r="M56" s="512">
        <f t="shared" si="13"/>
        <v>402</v>
      </c>
      <c r="N56" s="456">
        <f t="shared" si="13"/>
        <v>2</v>
      </c>
      <c r="O56" s="455">
        <f t="shared" si="13"/>
        <v>13.5</v>
      </c>
      <c r="P56" s="455">
        <f t="shared" si="13"/>
        <v>13.5</v>
      </c>
      <c r="Q56" s="456">
        <f t="shared" si="13"/>
        <v>0</v>
      </c>
      <c r="R56" s="456">
        <f t="shared" si="13"/>
        <v>0</v>
      </c>
      <c r="S56" s="456">
        <f t="shared" si="13"/>
        <v>0</v>
      </c>
      <c r="T56" s="163" t="e">
        <f t="shared" si="13"/>
        <v>#REF!</v>
      </c>
      <c r="U56" s="86" t="e">
        <f t="shared" si="13"/>
        <v>#REF!</v>
      </c>
      <c r="V56" s="86" t="e">
        <f t="shared" si="13"/>
        <v>#REF!</v>
      </c>
      <c r="W56" s="86" t="e">
        <f t="shared" si="13"/>
        <v>#REF!</v>
      </c>
      <c r="X56" s="86" t="e">
        <f t="shared" si="13"/>
        <v>#REF!</v>
      </c>
    </row>
    <row r="57" spans="1:24" s="65" customFormat="1" ht="16.5" thickBot="1">
      <c r="A57" s="730" t="s">
        <v>119</v>
      </c>
      <c r="B57" s="730"/>
      <c r="C57" s="730"/>
      <c r="D57" s="730"/>
      <c r="E57" s="730"/>
      <c r="F57" s="730"/>
      <c r="G57" s="511">
        <f aca="true" t="shared" si="14" ref="G57:M57">G56+G36</f>
        <v>90</v>
      </c>
      <c r="H57" s="512">
        <f t="shared" si="14"/>
        <v>2700</v>
      </c>
      <c r="I57" s="512">
        <f t="shared" si="14"/>
        <v>733</v>
      </c>
      <c r="J57" s="512">
        <f t="shared" si="14"/>
        <v>263</v>
      </c>
      <c r="K57" s="512">
        <f t="shared" si="14"/>
        <v>144</v>
      </c>
      <c r="L57" s="512">
        <f t="shared" si="14"/>
        <v>326</v>
      </c>
      <c r="M57" s="512">
        <f t="shared" si="14"/>
        <v>1967</v>
      </c>
      <c r="N57" s="456">
        <f aca="true" t="shared" si="15" ref="N57:S57">N36+N56</f>
        <v>23.5</v>
      </c>
      <c r="O57" s="455">
        <f t="shared" si="15"/>
        <v>21</v>
      </c>
      <c r="P57" s="455">
        <f t="shared" si="15"/>
        <v>21</v>
      </c>
      <c r="Q57" s="456">
        <f t="shared" si="15"/>
        <v>0</v>
      </c>
      <c r="R57" s="456">
        <f t="shared" si="15"/>
        <v>0</v>
      </c>
      <c r="S57" s="456">
        <f t="shared" si="15"/>
        <v>0</v>
      </c>
      <c r="V57" s="114">
        <v>22</v>
      </c>
      <c r="W57" s="114">
        <v>22</v>
      </c>
      <c r="X57" s="114">
        <v>22</v>
      </c>
    </row>
    <row r="58" spans="1:24" s="65" customFormat="1" ht="16.5" thickBot="1">
      <c r="A58" s="739" t="s">
        <v>102</v>
      </c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455">
        <f>N57</f>
        <v>23.5</v>
      </c>
      <c r="O58" s="455">
        <f aca="true" t="shared" si="16" ref="O58:X58">O57</f>
        <v>21</v>
      </c>
      <c r="P58" s="455">
        <f t="shared" si="16"/>
        <v>21</v>
      </c>
      <c r="Q58" s="456">
        <f t="shared" si="16"/>
        <v>0</v>
      </c>
      <c r="R58" s="456">
        <f t="shared" si="16"/>
        <v>0</v>
      </c>
      <c r="S58" s="456">
        <f t="shared" si="16"/>
        <v>0</v>
      </c>
      <c r="T58" s="163">
        <f t="shared" si="16"/>
        <v>0</v>
      </c>
      <c r="U58" s="86">
        <f t="shared" si="16"/>
        <v>0</v>
      </c>
      <c r="V58" s="86">
        <f t="shared" si="16"/>
        <v>22</v>
      </c>
      <c r="W58" s="86">
        <f t="shared" si="16"/>
        <v>22</v>
      </c>
      <c r="X58" s="86">
        <f t="shared" si="16"/>
        <v>22</v>
      </c>
    </row>
    <row r="59" spans="1:19" s="65" customFormat="1" ht="16.5" thickBot="1">
      <c r="A59" s="735" t="s">
        <v>103</v>
      </c>
      <c r="B59" s="735"/>
      <c r="C59" s="735"/>
      <c r="D59" s="735"/>
      <c r="E59" s="735"/>
      <c r="F59" s="735"/>
      <c r="G59" s="735"/>
      <c r="H59" s="735"/>
      <c r="I59" s="735"/>
      <c r="J59" s="735"/>
      <c r="K59" s="735"/>
      <c r="L59" s="735"/>
      <c r="M59" s="735"/>
      <c r="N59" s="456">
        <v>3</v>
      </c>
      <c r="O59" s="513"/>
      <c r="P59" s="514">
        <v>2</v>
      </c>
      <c r="Q59" s="514"/>
      <c r="R59" s="514"/>
      <c r="S59" s="514"/>
    </row>
    <row r="60" spans="1:19" s="65" customFormat="1" ht="16.5" thickBot="1">
      <c r="A60" s="735" t="s">
        <v>104</v>
      </c>
      <c r="B60" s="735"/>
      <c r="C60" s="735"/>
      <c r="D60" s="735"/>
      <c r="E60" s="735"/>
      <c r="F60" s="735"/>
      <c r="G60" s="735"/>
      <c r="H60" s="735"/>
      <c r="I60" s="735"/>
      <c r="J60" s="735"/>
      <c r="K60" s="735"/>
      <c r="L60" s="735"/>
      <c r="M60" s="735"/>
      <c r="N60" s="495">
        <v>6</v>
      </c>
      <c r="O60" s="515"/>
      <c r="P60" s="516">
        <v>7</v>
      </c>
      <c r="Q60" s="516"/>
      <c r="R60" s="516"/>
      <c r="S60" s="516"/>
    </row>
    <row r="61" spans="1:19" s="65" customFormat="1" ht="16.5" thickBot="1">
      <c r="A61" s="735" t="s">
        <v>105</v>
      </c>
      <c r="B61" s="735"/>
      <c r="C61" s="735"/>
      <c r="D61" s="735"/>
      <c r="E61" s="735"/>
      <c r="F61" s="735"/>
      <c r="G61" s="735"/>
      <c r="H61" s="735"/>
      <c r="I61" s="735"/>
      <c r="J61" s="735"/>
      <c r="K61" s="735"/>
      <c r="L61" s="735"/>
      <c r="M61" s="735"/>
      <c r="N61" s="517"/>
      <c r="O61" s="518"/>
      <c r="P61" s="518"/>
      <c r="Q61" s="519"/>
      <c r="R61" s="519"/>
      <c r="S61" s="519"/>
    </row>
    <row r="62" spans="1:19" s="65" customFormat="1" ht="16.5" thickBot="1">
      <c r="A62" s="773" t="s">
        <v>106</v>
      </c>
      <c r="B62" s="773"/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520"/>
      <c r="O62" s="518"/>
      <c r="P62" s="521">
        <v>1</v>
      </c>
      <c r="Q62" s="522"/>
      <c r="R62" s="522"/>
      <c r="S62" s="523"/>
    </row>
    <row r="63" spans="1:20" s="65" customFormat="1" ht="16.5" thickBot="1">
      <c r="A63" s="774" t="s">
        <v>121</v>
      </c>
      <c r="B63" s="775"/>
      <c r="C63" s="775"/>
      <c r="D63" s="775"/>
      <c r="E63" s="775"/>
      <c r="F63" s="775"/>
      <c r="G63" s="775"/>
      <c r="H63" s="775"/>
      <c r="I63" s="775"/>
      <c r="J63" s="775"/>
      <c r="K63" s="775"/>
      <c r="L63" s="775"/>
      <c r="M63" s="776"/>
      <c r="N63" s="779" t="s">
        <v>120</v>
      </c>
      <c r="O63" s="780"/>
      <c r="P63" s="781"/>
      <c r="Q63" s="732">
        <f>G36/G57*100</f>
        <v>75</v>
      </c>
      <c r="R63" s="733"/>
      <c r="S63" s="734"/>
      <c r="T63" s="115">
        <f>SUM(N63:S63)</f>
        <v>75</v>
      </c>
    </row>
    <row r="64" spans="1:19" s="65" customFormat="1" ht="16.5" thickBot="1">
      <c r="A64" s="116"/>
      <c r="B64" s="116"/>
      <c r="C64" s="116"/>
      <c r="D64" s="116"/>
      <c r="E64" s="116"/>
      <c r="F64" s="524"/>
      <c r="G64" s="524"/>
      <c r="H64" s="524"/>
      <c r="I64" s="524"/>
      <c r="J64" s="524"/>
      <c r="K64" s="524"/>
      <c r="L64" s="524"/>
      <c r="M64" s="524"/>
      <c r="N64" s="782" t="s">
        <v>26</v>
      </c>
      <c r="O64" s="783"/>
      <c r="P64" s="784"/>
      <c r="Q64" s="732">
        <f>G56/G57*100</f>
        <v>25</v>
      </c>
      <c r="R64" s="733"/>
      <c r="S64" s="734"/>
    </row>
    <row r="65" spans="1:5" s="65" customFormat="1" ht="15.75">
      <c r="A65" s="117"/>
      <c r="B65" s="117"/>
      <c r="C65" s="117"/>
      <c r="D65" s="117"/>
      <c r="E65" s="117"/>
    </row>
    <row r="66" spans="1:11" s="65" customFormat="1" ht="15.75">
      <c r="A66" s="117"/>
      <c r="B66" s="153"/>
      <c r="C66" s="153"/>
      <c r="D66" s="153"/>
      <c r="E66" s="153"/>
      <c r="F66" s="525"/>
      <c r="G66" s="525"/>
      <c r="H66" s="525"/>
      <c r="I66" s="525"/>
      <c r="J66" s="525"/>
      <c r="K66" s="525"/>
    </row>
    <row r="67" spans="1:11" s="65" customFormat="1" ht="15.75">
      <c r="A67" s="117"/>
      <c r="B67" s="153" t="s">
        <v>177</v>
      </c>
      <c r="C67" s="153"/>
      <c r="D67" s="760"/>
      <c r="E67" s="760"/>
      <c r="F67" s="761"/>
      <c r="G67" s="761"/>
      <c r="H67" s="525"/>
      <c r="I67" s="777" t="s">
        <v>178</v>
      </c>
      <c r="J67" s="786"/>
      <c r="K67" s="786"/>
    </row>
    <row r="68" spans="1:5" s="65" customFormat="1" ht="15.75">
      <c r="A68" s="117"/>
      <c r="B68" s="117"/>
      <c r="C68" s="117"/>
      <c r="D68" s="117"/>
      <c r="E68" s="117"/>
    </row>
    <row r="69" spans="1:11" s="65" customFormat="1" ht="15.75">
      <c r="A69" s="117"/>
      <c r="B69" s="153" t="s">
        <v>185</v>
      </c>
      <c r="C69" s="153"/>
      <c r="D69" s="760"/>
      <c r="E69" s="760"/>
      <c r="F69" s="761"/>
      <c r="G69" s="761"/>
      <c r="H69" s="525"/>
      <c r="I69" s="777" t="s">
        <v>179</v>
      </c>
      <c r="J69" s="778"/>
      <c r="K69" s="778"/>
    </row>
    <row r="70" spans="1:5" s="65" customFormat="1" ht="15.75">
      <c r="A70" s="117"/>
      <c r="B70" s="117"/>
      <c r="C70" s="117"/>
      <c r="D70" s="117"/>
      <c r="E70" s="117"/>
    </row>
    <row r="71" spans="1:11" s="65" customFormat="1" ht="15.75">
      <c r="A71" s="117"/>
      <c r="B71" s="153" t="s">
        <v>130</v>
      </c>
      <c r="C71" s="153"/>
      <c r="D71" s="760"/>
      <c r="E71" s="760"/>
      <c r="F71" s="761"/>
      <c r="G71" s="761"/>
      <c r="H71" s="525"/>
      <c r="I71" s="777" t="s">
        <v>179</v>
      </c>
      <c r="J71" s="778"/>
      <c r="K71" s="778"/>
    </row>
    <row r="72" spans="1:13" s="65" customFormat="1" ht="15.75">
      <c r="A72" s="67"/>
      <c r="B72" s="118"/>
      <c r="C72" s="785" t="s">
        <v>63</v>
      </c>
      <c r="D72" s="785"/>
      <c r="E72" s="785"/>
      <c r="F72" s="785"/>
      <c r="G72" s="785"/>
      <c r="H72" s="785"/>
      <c r="I72" s="785"/>
      <c r="J72" s="785"/>
      <c r="K72" s="785"/>
      <c r="L72" s="526"/>
      <c r="M72" s="526"/>
    </row>
  </sheetData>
  <sheetProtection/>
  <mergeCells count="61">
    <mergeCell ref="I71:K71"/>
    <mergeCell ref="A42:S42"/>
    <mergeCell ref="N63:P63"/>
    <mergeCell ref="N64:P64"/>
    <mergeCell ref="Q64:S64"/>
    <mergeCell ref="C72:K72"/>
    <mergeCell ref="D67:G67"/>
    <mergeCell ref="I67:K67"/>
    <mergeCell ref="D69:G69"/>
    <mergeCell ref="I69:K69"/>
    <mergeCell ref="D71:G71"/>
    <mergeCell ref="A29:S29"/>
    <mergeCell ref="A18:B18"/>
    <mergeCell ref="A38:S38"/>
    <mergeCell ref="A31:F31"/>
    <mergeCell ref="A32:S32"/>
    <mergeCell ref="A39:S39"/>
    <mergeCell ref="A62:M62"/>
    <mergeCell ref="A63:M63"/>
    <mergeCell ref="A45:F45"/>
    <mergeCell ref="A9:S9"/>
    <mergeCell ref="A10:S10"/>
    <mergeCell ref="A20:S20"/>
    <mergeCell ref="A28:F28"/>
    <mergeCell ref="A59:M59"/>
    <mergeCell ref="A60:M60"/>
    <mergeCell ref="A55:F55"/>
    <mergeCell ref="A35:F35"/>
    <mergeCell ref="A36:F36"/>
    <mergeCell ref="A37:S37"/>
    <mergeCell ref="A46:S46"/>
    <mergeCell ref="A57:F57"/>
    <mergeCell ref="A47:S47"/>
    <mergeCell ref="Q63:S63"/>
    <mergeCell ref="A61:M61"/>
    <mergeCell ref="A56:F56"/>
    <mergeCell ref="A58:M58"/>
    <mergeCell ref="A52:S52"/>
    <mergeCell ref="N6:S6"/>
    <mergeCell ref="H3:H7"/>
    <mergeCell ref="I3:L3"/>
    <mergeCell ref="M3:M7"/>
    <mergeCell ref="I4:I7"/>
    <mergeCell ref="J4:J7"/>
    <mergeCell ref="L4:L7"/>
    <mergeCell ref="H2:M2"/>
    <mergeCell ref="C3:C7"/>
    <mergeCell ref="D3:D7"/>
    <mergeCell ref="E3:F3"/>
    <mergeCell ref="E4:E7"/>
    <mergeCell ref="F4:F7"/>
    <mergeCell ref="A19:S19"/>
    <mergeCell ref="A1:S1"/>
    <mergeCell ref="N4:P4"/>
    <mergeCell ref="Q4:S4"/>
    <mergeCell ref="N2:S3"/>
    <mergeCell ref="A2:A7"/>
    <mergeCell ref="B2:B7"/>
    <mergeCell ref="C2:F2"/>
    <mergeCell ref="G2:G7"/>
    <mergeCell ref="K4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43"/>
  <sheetViews>
    <sheetView zoomScale="110" zoomScaleNormal="110" zoomScalePageLayoutView="0" workbookViewId="0" topLeftCell="A37">
      <selection activeCell="C14" sqref="C14"/>
    </sheetView>
  </sheetViews>
  <sheetFormatPr defaultColWidth="9.140625" defaultRowHeight="15"/>
  <cols>
    <col min="1" max="1" width="3.8515625" style="1" customWidth="1"/>
    <col min="2" max="2" width="4.57421875" style="1" customWidth="1"/>
    <col min="3" max="3" width="51.28125" style="2" customWidth="1"/>
    <col min="4" max="4" width="9.140625" style="3" customWidth="1"/>
    <col min="5" max="5" width="7.140625" style="3" customWidth="1"/>
    <col min="6" max="6" width="7.28125" style="3" customWidth="1"/>
    <col min="7" max="9" width="4.421875" style="3" customWidth="1"/>
    <col min="10" max="10" width="5.57421875" style="3" customWidth="1"/>
    <col min="11" max="11" width="7.00390625" style="3" customWidth="1"/>
    <col min="12" max="12" width="7.7109375" style="3" customWidth="1"/>
    <col min="13" max="13" width="9.140625" style="3" customWidth="1"/>
    <col min="14" max="14" width="5.00390625" style="3" customWidth="1"/>
    <col min="15" max="15" width="3.8515625" style="0" customWidth="1"/>
    <col min="16" max="16" width="7.00390625" style="0" customWidth="1"/>
    <col min="17" max="17" width="59.8515625" style="0" customWidth="1"/>
    <col min="19" max="19" width="7.140625" style="0" customWidth="1"/>
    <col min="20" max="20" width="7.28125" style="0" customWidth="1"/>
    <col min="21" max="23" width="4.421875" style="0" customWidth="1"/>
    <col min="24" max="24" width="5.57421875" style="0" customWidth="1"/>
    <col min="25" max="25" width="7.00390625" style="0" customWidth="1"/>
    <col min="26" max="26" width="11.00390625" style="0" customWidth="1"/>
    <col min="29" max="29" width="3.8515625" style="0" customWidth="1"/>
    <col min="30" max="30" width="4.57421875" style="0" customWidth="1"/>
    <col min="31" max="31" width="33.28125" style="0" customWidth="1"/>
    <col min="33" max="33" width="7.140625" style="0" customWidth="1"/>
    <col min="34" max="34" width="7.28125" style="0" customWidth="1"/>
    <col min="35" max="37" width="4.421875" style="0" customWidth="1"/>
    <col min="38" max="38" width="5.57421875" style="0" customWidth="1"/>
    <col min="39" max="39" width="7.00390625" style="0" customWidth="1"/>
    <col min="42" max="16384" width="9.140625" style="3" customWidth="1"/>
  </cols>
  <sheetData>
    <row r="1" spans="3:41" ht="15"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3:41" ht="15" customHeight="1">
      <c r="C2" s="9"/>
      <c r="D2" s="11"/>
      <c r="E2" s="10"/>
      <c r="F2" s="10"/>
      <c r="G2" s="10"/>
      <c r="H2" s="10"/>
      <c r="I2" s="10"/>
      <c r="J2" s="10"/>
      <c r="K2" s="10"/>
      <c r="L2" s="10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" customHeight="1">
      <c r="A3" s="174"/>
      <c r="B3" s="174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3:41" ht="15" customHeight="1">
      <c r="C4" s="9" t="s">
        <v>160</v>
      </c>
      <c r="D4" s="11"/>
      <c r="E4" s="10"/>
      <c r="F4" s="10"/>
      <c r="G4" s="10"/>
      <c r="H4" s="10"/>
      <c r="I4" s="10"/>
      <c r="J4" s="10"/>
      <c r="K4" s="10"/>
      <c r="L4" s="10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3:41" ht="15" customHeight="1">
      <c r="C5" s="2" t="s">
        <v>141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3:41" ht="12.75" customHeight="1">
      <c r="C6" s="789" t="s">
        <v>0</v>
      </c>
      <c r="D6" s="787" t="s">
        <v>1</v>
      </c>
      <c r="E6" s="795" t="s">
        <v>2</v>
      </c>
      <c r="F6" s="795"/>
      <c r="G6" s="795"/>
      <c r="H6" s="795"/>
      <c r="I6" s="795"/>
      <c r="J6" s="790"/>
      <c r="K6" s="787" t="s">
        <v>3</v>
      </c>
      <c r="L6" s="787" t="s">
        <v>4</v>
      </c>
      <c r="M6" s="787" t="s">
        <v>5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3:41" ht="15">
      <c r="C7" s="789"/>
      <c r="D7" s="787"/>
      <c r="E7" s="787" t="s">
        <v>6</v>
      </c>
      <c r="F7" s="796" t="s">
        <v>7</v>
      </c>
      <c r="G7" s="796"/>
      <c r="H7" s="796"/>
      <c r="I7" s="796"/>
      <c r="J7" s="787" t="s">
        <v>18</v>
      </c>
      <c r="K7" s="787"/>
      <c r="L7" s="787"/>
      <c r="M7" s="787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3:41" ht="15">
      <c r="C8" s="789"/>
      <c r="D8" s="787"/>
      <c r="E8" s="790"/>
      <c r="F8" s="787" t="s">
        <v>8</v>
      </c>
      <c r="G8" s="795" t="s">
        <v>9</v>
      </c>
      <c r="H8" s="790"/>
      <c r="I8" s="790"/>
      <c r="J8" s="790"/>
      <c r="K8" s="787"/>
      <c r="L8" s="787"/>
      <c r="M8" s="78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3:41" ht="3.75" customHeight="1">
      <c r="C9" s="789"/>
      <c r="D9" s="787"/>
      <c r="E9" s="790"/>
      <c r="F9" s="788"/>
      <c r="G9" s="787" t="s">
        <v>19</v>
      </c>
      <c r="H9" s="787" t="s">
        <v>20</v>
      </c>
      <c r="I9" s="787" t="s">
        <v>21</v>
      </c>
      <c r="J9" s="790"/>
      <c r="K9" s="787"/>
      <c r="L9" s="787"/>
      <c r="M9" s="78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3:41" ht="15">
      <c r="C10" s="789"/>
      <c r="D10" s="787"/>
      <c r="E10" s="790"/>
      <c r="F10" s="788"/>
      <c r="G10" s="787"/>
      <c r="H10" s="787"/>
      <c r="I10" s="787"/>
      <c r="J10" s="790"/>
      <c r="K10" s="787"/>
      <c r="L10" s="787"/>
      <c r="M10" s="78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3:41" ht="15">
      <c r="C11" s="789"/>
      <c r="D11" s="787"/>
      <c r="E11" s="790"/>
      <c r="F11" s="788"/>
      <c r="G11" s="787"/>
      <c r="H11" s="787"/>
      <c r="I11" s="787"/>
      <c r="J11" s="790"/>
      <c r="K11" s="787"/>
      <c r="L11" s="787"/>
      <c r="M11" s="78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3:41" ht="15">
      <c r="C12" s="789"/>
      <c r="D12" s="787"/>
      <c r="E12" s="790"/>
      <c r="F12" s="788"/>
      <c r="G12" s="787"/>
      <c r="H12" s="787"/>
      <c r="I12" s="787"/>
      <c r="J12" s="790"/>
      <c r="K12" s="787"/>
      <c r="L12" s="787"/>
      <c r="M12" s="78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26.25">
      <c r="A13" s="171" t="s">
        <v>13</v>
      </c>
      <c r="B13" s="171" t="s">
        <v>23</v>
      </c>
      <c r="C13" s="4" t="s">
        <v>143</v>
      </c>
      <c r="D13" s="5">
        <v>3</v>
      </c>
      <c r="E13" s="164">
        <f aca="true" t="shared" si="0" ref="E13:E20">D13*30</f>
        <v>90</v>
      </c>
      <c r="F13" s="164">
        <f aca="true" t="shared" si="1" ref="F13:F20">G13+H13+I13</f>
        <v>30</v>
      </c>
      <c r="G13" s="164"/>
      <c r="H13" s="164"/>
      <c r="I13" s="164">
        <v>30</v>
      </c>
      <c r="J13" s="164">
        <f aca="true" t="shared" si="2" ref="J13:J20">E13-F13</f>
        <v>60</v>
      </c>
      <c r="K13" s="165">
        <f>F13/15</f>
        <v>2</v>
      </c>
      <c r="L13" s="179" t="s">
        <v>13</v>
      </c>
      <c r="M13" s="165">
        <f aca="true" t="shared" si="3" ref="M13:M20">F13/E13*100</f>
        <v>33.33333333333333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5">
      <c r="A14" s="171" t="s">
        <v>13</v>
      </c>
      <c r="B14" s="171" t="s">
        <v>12</v>
      </c>
      <c r="C14" s="4" t="s">
        <v>145</v>
      </c>
      <c r="D14" s="165">
        <v>2</v>
      </c>
      <c r="E14" s="164">
        <f t="shared" si="0"/>
        <v>60</v>
      </c>
      <c r="F14" s="164">
        <f t="shared" si="1"/>
        <v>23</v>
      </c>
      <c r="G14" s="164">
        <v>15</v>
      </c>
      <c r="H14" s="164"/>
      <c r="I14" s="164">
        <v>8</v>
      </c>
      <c r="J14" s="164">
        <f t="shared" si="2"/>
        <v>37</v>
      </c>
      <c r="K14" s="165">
        <f aca="true" t="shared" si="4" ref="K14:K20">F14/15</f>
        <v>1.5333333333333334</v>
      </c>
      <c r="L14" s="179" t="s">
        <v>15</v>
      </c>
      <c r="M14" s="165">
        <f t="shared" si="3"/>
        <v>38.333333333333336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5">
      <c r="A15" s="171" t="s">
        <v>13</v>
      </c>
      <c r="B15" s="171" t="s">
        <v>12</v>
      </c>
      <c r="C15" s="4" t="s">
        <v>146</v>
      </c>
      <c r="D15" s="165">
        <v>2</v>
      </c>
      <c r="E15" s="164">
        <f t="shared" si="0"/>
        <v>60</v>
      </c>
      <c r="F15" s="164">
        <f t="shared" si="1"/>
        <v>23</v>
      </c>
      <c r="G15" s="164">
        <v>15</v>
      </c>
      <c r="H15" s="164"/>
      <c r="I15" s="164">
        <v>8</v>
      </c>
      <c r="J15" s="164">
        <f t="shared" si="2"/>
        <v>37</v>
      </c>
      <c r="K15" s="165">
        <f t="shared" si="4"/>
        <v>1.5333333333333334</v>
      </c>
      <c r="L15" s="164" t="s">
        <v>13</v>
      </c>
      <c r="M15" s="165">
        <f t="shared" si="3"/>
        <v>38.333333333333336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">
      <c r="A16" s="171" t="s">
        <v>13</v>
      </c>
      <c r="B16" s="171" t="s">
        <v>12</v>
      </c>
      <c r="C16" s="4" t="s">
        <v>147</v>
      </c>
      <c r="D16" s="165">
        <v>3</v>
      </c>
      <c r="E16" s="164">
        <f t="shared" si="0"/>
        <v>90</v>
      </c>
      <c r="F16" s="164">
        <f t="shared" si="1"/>
        <v>30</v>
      </c>
      <c r="G16" s="164">
        <v>20</v>
      </c>
      <c r="H16" s="164"/>
      <c r="I16" s="164">
        <v>10</v>
      </c>
      <c r="J16" s="164">
        <f t="shared" si="2"/>
        <v>60</v>
      </c>
      <c r="K16" s="165">
        <f t="shared" si="4"/>
        <v>2</v>
      </c>
      <c r="L16" s="179" t="s">
        <v>15</v>
      </c>
      <c r="M16" s="165">
        <f t="shared" si="3"/>
        <v>33.33333333333333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5">
      <c r="A17" s="171" t="s">
        <v>10</v>
      </c>
      <c r="B17" s="171" t="s">
        <v>12</v>
      </c>
      <c r="C17" s="4" t="s">
        <v>149</v>
      </c>
      <c r="D17" s="165">
        <v>6</v>
      </c>
      <c r="E17" s="164">
        <f t="shared" si="0"/>
        <v>180</v>
      </c>
      <c r="F17" s="164">
        <f t="shared" si="1"/>
        <v>60</v>
      </c>
      <c r="G17" s="164">
        <v>30</v>
      </c>
      <c r="H17" s="164">
        <v>15</v>
      </c>
      <c r="I17" s="164">
        <v>15</v>
      </c>
      <c r="J17" s="164">
        <f t="shared" si="2"/>
        <v>120</v>
      </c>
      <c r="K17" s="165">
        <f t="shared" si="4"/>
        <v>4</v>
      </c>
      <c r="L17" s="186" t="s">
        <v>15</v>
      </c>
      <c r="M17" s="165">
        <f t="shared" si="3"/>
        <v>33.33333333333333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">
      <c r="A18" s="171" t="s">
        <v>10</v>
      </c>
      <c r="B18" s="171" t="s">
        <v>12</v>
      </c>
      <c r="C18" s="4" t="s">
        <v>150</v>
      </c>
      <c r="D18" s="165">
        <v>4.5</v>
      </c>
      <c r="E18" s="164">
        <f t="shared" si="0"/>
        <v>135</v>
      </c>
      <c r="F18" s="164">
        <f t="shared" si="1"/>
        <v>45</v>
      </c>
      <c r="G18" s="164">
        <v>15</v>
      </c>
      <c r="H18" s="164">
        <v>30</v>
      </c>
      <c r="I18" s="164"/>
      <c r="J18" s="164">
        <f t="shared" si="2"/>
        <v>90</v>
      </c>
      <c r="K18" s="165">
        <f t="shared" si="4"/>
        <v>3</v>
      </c>
      <c r="L18" s="179" t="s">
        <v>13</v>
      </c>
      <c r="M18" s="165">
        <f t="shared" si="3"/>
        <v>33.33333333333333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5">
      <c r="A19" s="171" t="s">
        <v>10</v>
      </c>
      <c r="B19" s="171" t="s">
        <v>12</v>
      </c>
      <c r="C19" s="4" t="s">
        <v>151</v>
      </c>
      <c r="D19" s="5">
        <v>5</v>
      </c>
      <c r="E19" s="164">
        <f>D19*30</f>
        <v>150</v>
      </c>
      <c r="F19" s="164">
        <f>G19+H19+I19</f>
        <v>60</v>
      </c>
      <c r="G19" s="164">
        <v>30</v>
      </c>
      <c r="H19" s="164">
        <v>15</v>
      </c>
      <c r="I19" s="164">
        <v>15</v>
      </c>
      <c r="J19" s="164">
        <f>E19-F19</f>
        <v>90</v>
      </c>
      <c r="K19" s="165">
        <f>F19/15</f>
        <v>4</v>
      </c>
      <c r="L19" s="164" t="s">
        <v>13</v>
      </c>
      <c r="M19" s="165">
        <f>F19/E19*100</f>
        <v>40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5">
      <c r="A20" s="171" t="s">
        <v>10</v>
      </c>
      <c r="B20" s="171" t="s">
        <v>12</v>
      </c>
      <c r="C20" s="4" t="s">
        <v>152</v>
      </c>
      <c r="D20" s="165">
        <v>4.5</v>
      </c>
      <c r="E20" s="164">
        <f t="shared" si="0"/>
        <v>135</v>
      </c>
      <c r="F20" s="164">
        <f t="shared" si="1"/>
        <v>45</v>
      </c>
      <c r="G20" s="164">
        <v>15</v>
      </c>
      <c r="H20" s="164">
        <v>30</v>
      </c>
      <c r="I20" s="164"/>
      <c r="J20" s="164">
        <f t="shared" si="2"/>
        <v>90</v>
      </c>
      <c r="K20" s="165">
        <f t="shared" si="4"/>
        <v>3</v>
      </c>
      <c r="L20" s="164" t="s">
        <v>13</v>
      </c>
      <c r="M20" s="165">
        <f t="shared" si="3"/>
        <v>33.33333333333333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3:41" ht="15" customHeight="1">
      <c r="C21" s="8" t="s">
        <v>16</v>
      </c>
      <c r="D21" s="151">
        <f>SUM(D13:D20)</f>
        <v>30</v>
      </c>
      <c r="E21" s="150">
        <f aca="true" t="shared" si="5" ref="E21:L21">SUM(E13:E20)</f>
        <v>900</v>
      </c>
      <c r="F21" s="150">
        <f t="shared" si="5"/>
        <v>316</v>
      </c>
      <c r="G21" s="150">
        <f t="shared" si="5"/>
        <v>140</v>
      </c>
      <c r="H21" s="150">
        <f t="shared" si="5"/>
        <v>90</v>
      </c>
      <c r="I21" s="150">
        <f t="shared" si="5"/>
        <v>86</v>
      </c>
      <c r="J21" s="150">
        <f t="shared" si="5"/>
        <v>584</v>
      </c>
      <c r="K21" s="150">
        <f>SUM(K13:K20)</f>
        <v>21.066666666666666</v>
      </c>
      <c r="L21" s="150">
        <f t="shared" si="5"/>
        <v>0</v>
      </c>
      <c r="M21" s="150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3:41" ht="15" customHeight="1">
      <c r="C22" s="9" t="s">
        <v>17</v>
      </c>
      <c r="D22" s="183">
        <f>30-D21</f>
        <v>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3:41" ht="15" customHeight="1">
      <c r="C23" s="9"/>
      <c r="D23" s="10"/>
      <c r="F23" s="181" t="s">
        <v>14</v>
      </c>
      <c r="G23" s="181"/>
      <c r="H23" s="181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3:41" ht="15" customHeight="1">
      <c r="C24" s="9"/>
      <c r="D24" s="10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3:41" ht="15">
      <c r="C25" s="2" t="s">
        <v>142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3:41" ht="15">
      <c r="C26" s="789" t="s">
        <v>0</v>
      </c>
      <c r="D26" s="787" t="s">
        <v>1</v>
      </c>
      <c r="E26" s="795" t="s">
        <v>2</v>
      </c>
      <c r="F26" s="795"/>
      <c r="G26" s="795"/>
      <c r="H26" s="795"/>
      <c r="I26" s="795"/>
      <c r="J26" s="790"/>
      <c r="K26" s="787" t="s">
        <v>3</v>
      </c>
      <c r="L26" s="787" t="s">
        <v>4</v>
      </c>
      <c r="M26" s="787" t="s">
        <v>5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3:41" ht="15">
      <c r="C27" s="789"/>
      <c r="D27" s="787"/>
      <c r="E27" s="787" t="s">
        <v>6</v>
      </c>
      <c r="F27" s="796" t="s">
        <v>7</v>
      </c>
      <c r="G27" s="796"/>
      <c r="H27" s="796"/>
      <c r="I27" s="796"/>
      <c r="J27" s="787" t="s">
        <v>18</v>
      </c>
      <c r="K27" s="787"/>
      <c r="L27" s="787"/>
      <c r="M27" s="787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3:41" ht="15">
      <c r="C28" s="789"/>
      <c r="D28" s="787"/>
      <c r="E28" s="790"/>
      <c r="F28" s="787" t="s">
        <v>8</v>
      </c>
      <c r="G28" s="795" t="s">
        <v>9</v>
      </c>
      <c r="H28" s="790"/>
      <c r="I28" s="790"/>
      <c r="J28" s="790"/>
      <c r="K28" s="787"/>
      <c r="L28" s="787"/>
      <c r="M28" s="787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3:41" ht="15">
      <c r="C29" s="789"/>
      <c r="D29" s="787"/>
      <c r="E29" s="790"/>
      <c r="F29" s="788"/>
      <c r="G29" s="787" t="s">
        <v>19</v>
      </c>
      <c r="H29" s="791" t="s">
        <v>20</v>
      </c>
      <c r="I29" s="787" t="s">
        <v>21</v>
      </c>
      <c r="J29" s="790"/>
      <c r="K29" s="787"/>
      <c r="L29" s="787"/>
      <c r="M29" s="787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3:41" ht="15">
      <c r="C30" s="789"/>
      <c r="D30" s="787"/>
      <c r="E30" s="790"/>
      <c r="F30" s="788"/>
      <c r="G30" s="787"/>
      <c r="H30" s="792"/>
      <c r="I30" s="787"/>
      <c r="J30" s="790"/>
      <c r="K30" s="787"/>
      <c r="L30" s="787"/>
      <c r="M30" s="787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3:41" ht="15">
      <c r="C31" s="789"/>
      <c r="D31" s="787"/>
      <c r="E31" s="790"/>
      <c r="F31" s="788"/>
      <c r="G31" s="787"/>
      <c r="H31" s="792"/>
      <c r="I31" s="787"/>
      <c r="J31" s="790"/>
      <c r="K31" s="787"/>
      <c r="L31" s="787"/>
      <c r="M31" s="787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3:41" ht="15">
      <c r="C32" s="789"/>
      <c r="D32" s="787"/>
      <c r="E32" s="790"/>
      <c r="F32" s="788"/>
      <c r="G32" s="787"/>
      <c r="H32" s="793"/>
      <c r="I32" s="787"/>
      <c r="J32" s="790"/>
      <c r="K32" s="787"/>
      <c r="L32" s="787"/>
      <c r="M32" s="787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26.25">
      <c r="A33" s="171" t="s">
        <v>13</v>
      </c>
      <c r="B33" s="171" t="s">
        <v>23</v>
      </c>
      <c r="C33" s="4" t="s">
        <v>144</v>
      </c>
      <c r="D33" s="5">
        <v>4</v>
      </c>
      <c r="E33" s="6">
        <f>D33*30</f>
        <v>120</v>
      </c>
      <c r="F33" s="6">
        <f aca="true" t="shared" si="6" ref="F33:F41">G33+H33+I33</f>
        <v>54</v>
      </c>
      <c r="G33" s="6"/>
      <c r="H33" s="6"/>
      <c r="I33" s="6">
        <v>54</v>
      </c>
      <c r="J33" s="6">
        <f aca="true" t="shared" si="7" ref="J33:J41">E33-F33</f>
        <v>66</v>
      </c>
      <c r="K33" s="7">
        <f>F33/18</f>
        <v>3</v>
      </c>
      <c r="L33" s="180" t="s">
        <v>15</v>
      </c>
      <c r="M33" s="7">
        <f aca="true" t="shared" si="8" ref="M33:M41">F33/E33*100</f>
        <v>45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5">
      <c r="A34" s="171" t="s">
        <v>13</v>
      </c>
      <c r="B34" s="171" t="s">
        <v>12</v>
      </c>
      <c r="C34" s="4" t="s">
        <v>148</v>
      </c>
      <c r="D34" s="165">
        <v>2</v>
      </c>
      <c r="E34" s="164">
        <f>D34*30</f>
        <v>60</v>
      </c>
      <c r="F34" s="164">
        <f t="shared" si="6"/>
        <v>27</v>
      </c>
      <c r="G34" s="185">
        <v>18</v>
      </c>
      <c r="H34" s="164"/>
      <c r="I34" s="164">
        <v>9</v>
      </c>
      <c r="J34" s="164">
        <f t="shared" si="7"/>
        <v>33</v>
      </c>
      <c r="K34" s="165">
        <f>F34/18</f>
        <v>1.5</v>
      </c>
      <c r="L34" s="164" t="s">
        <v>13</v>
      </c>
      <c r="M34" s="165">
        <f t="shared" si="8"/>
        <v>45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28.5" customHeight="1">
      <c r="A35" s="171" t="s">
        <v>10</v>
      </c>
      <c r="B35" s="171" t="s">
        <v>12</v>
      </c>
      <c r="C35" s="4" t="s">
        <v>153</v>
      </c>
      <c r="D35" s="165">
        <v>1</v>
      </c>
      <c r="E35" s="164">
        <f aca="true" t="shared" si="9" ref="E35:E40">D35*30</f>
        <v>30</v>
      </c>
      <c r="F35" s="164">
        <f t="shared" si="6"/>
        <v>18</v>
      </c>
      <c r="G35" s="164"/>
      <c r="H35" s="164"/>
      <c r="I35" s="164">
        <v>18</v>
      </c>
      <c r="J35" s="164">
        <f t="shared" si="7"/>
        <v>12</v>
      </c>
      <c r="K35" s="7">
        <f aca="true" t="shared" si="10" ref="K35:K41">F35/18</f>
        <v>1</v>
      </c>
      <c r="L35" s="164" t="s">
        <v>22</v>
      </c>
      <c r="M35" s="165">
        <f t="shared" si="8"/>
        <v>60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5">
      <c r="A36" s="171" t="s">
        <v>10</v>
      </c>
      <c r="B36" s="171" t="s">
        <v>12</v>
      </c>
      <c r="C36" s="4" t="s">
        <v>154</v>
      </c>
      <c r="D36" s="165">
        <v>4</v>
      </c>
      <c r="E36" s="164">
        <f t="shared" si="9"/>
        <v>120</v>
      </c>
      <c r="F36" s="164">
        <f t="shared" si="6"/>
        <v>63</v>
      </c>
      <c r="G36" s="164">
        <v>27</v>
      </c>
      <c r="H36" s="164">
        <v>36</v>
      </c>
      <c r="I36" s="164"/>
      <c r="J36" s="164">
        <f t="shared" si="7"/>
        <v>57</v>
      </c>
      <c r="K36" s="7">
        <f t="shared" si="10"/>
        <v>3.5</v>
      </c>
      <c r="L36" s="179" t="s">
        <v>13</v>
      </c>
      <c r="M36" s="165">
        <f t="shared" si="8"/>
        <v>52.5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5">
      <c r="A37" s="171" t="s">
        <v>10</v>
      </c>
      <c r="B37" s="171" t="s">
        <v>12</v>
      </c>
      <c r="C37" s="184" t="s">
        <v>155</v>
      </c>
      <c r="D37" s="165">
        <v>3.5</v>
      </c>
      <c r="E37" s="164">
        <f t="shared" si="9"/>
        <v>105</v>
      </c>
      <c r="F37" s="164">
        <f t="shared" si="6"/>
        <v>36</v>
      </c>
      <c r="G37" s="164">
        <v>18</v>
      </c>
      <c r="H37" s="164"/>
      <c r="I37" s="164">
        <v>18</v>
      </c>
      <c r="J37" s="164">
        <f t="shared" si="7"/>
        <v>69</v>
      </c>
      <c r="K37" s="7">
        <f t="shared" si="10"/>
        <v>2</v>
      </c>
      <c r="L37" s="164" t="s">
        <v>15</v>
      </c>
      <c r="M37" s="165">
        <f t="shared" si="8"/>
        <v>34.285714285714285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44.25" customHeight="1">
      <c r="A38" s="171" t="s">
        <v>10</v>
      </c>
      <c r="B38" s="171" t="s">
        <v>23</v>
      </c>
      <c r="C38" s="167" t="s">
        <v>156</v>
      </c>
      <c r="D38" s="7">
        <v>3.5</v>
      </c>
      <c r="E38" s="6">
        <f t="shared" si="9"/>
        <v>105</v>
      </c>
      <c r="F38" s="6">
        <f t="shared" si="6"/>
        <v>63</v>
      </c>
      <c r="G38" s="6">
        <v>27</v>
      </c>
      <c r="H38" s="6">
        <v>18</v>
      </c>
      <c r="I38" s="6">
        <v>18</v>
      </c>
      <c r="J38" s="6">
        <f t="shared" si="7"/>
        <v>42</v>
      </c>
      <c r="K38" s="7">
        <f t="shared" si="10"/>
        <v>3.5</v>
      </c>
      <c r="L38" s="6" t="s">
        <v>13</v>
      </c>
      <c r="M38" s="7">
        <f t="shared" si="8"/>
        <v>60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5">
      <c r="A39" s="171" t="s">
        <v>10</v>
      </c>
      <c r="B39" s="171" t="s">
        <v>23</v>
      </c>
      <c r="C39" s="4" t="s">
        <v>157</v>
      </c>
      <c r="D39" s="165">
        <v>3.5</v>
      </c>
      <c r="E39" s="164">
        <f t="shared" si="9"/>
        <v>105</v>
      </c>
      <c r="F39" s="164">
        <f t="shared" si="6"/>
        <v>36</v>
      </c>
      <c r="G39" s="164">
        <v>18</v>
      </c>
      <c r="H39" s="164"/>
      <c r="I39" s="164">
        <v>18</v>
      </c>
      <c r="J39" s="164">
        <f t="shared" si="7"/>
        <v>69</v>
      </c>
      <c r="K39" s="7">
        <f t="shared" si="10"/>
        <v>2</v>
      </c>
      <c r="L39" s="164" t="s">
        <v>13</v>
      </c>
      <c r="M39" s="165">
        <f t="shared" si="8"/>
        <v>34.285714285714285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5">
      <c r="A40" s="171" t="s">
        <v>10</v>
      </c>
      <c r="B40" s="171" t="s">
        <v>23</v>
      </c>
      <c r="C40" s="4" t="s">
        <v>158</v>
      </c>
      <c r="D40" s="165">
        <v>5</v>
      </c>
      <c r="E40" s="164">
        <f t="shared" si="9"/>
        <v>150</v>
      </c>
      <c r="F40" s="164">
        <f t="shared" si="6"/>
        <v>54</v>
      </c>
      <c r="G40" s="164"/>
      <c r="H40" s="164"/>
      <c r="I40" s="164">
        <v>54</v>
      </c>
      <c r="J40" s="164">
        <f t="shared" si="7"/>
        <v>96</v>
      </c>
      <c r="K40" s="7">
        <f>F40/18</f>
        <v>3</v>
      </c>
      <c r="L40" s="164" t="s">
        <v>13</v>
      </c>
      <c r="M40" s="165">
        <f t="shared" si="8"/>
        <v>36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5">
      <c r="A41" s="171" t="s">
        <v>10</v>
      </c>
      <c r="B41" s="171" t="s">
        <v>23</v>
      </c>
      <c r="C41" s="4" t="s">
        <v>159</v>
      </c>
      <c r="D41" s="5">
        <v>3.5</v>
      </c>
      <c r="E41" s="6">
        <f>D41*30</f>
        <v>105</v>
      </c>
      <c r="F41" s="6">
        <f t="shared" si="6"/>
        <v>36</v>
      </c>
      <c r="G41" s="6">
        <v>18</v>
      </c>
      <c r="H41" s="6"/>
      <c r="I41" s="6">
        <v>18</v>
      </c>
      <c r="J41" s="6">
        <f t="shared" si="7"/>
        <v>69</v>
      </c>
      <c r="K41" s="7">
        <f t="shared" si="10"/>
        <v>2</v>
      </c>
      <c r="L41" s="180" t="s">
        <v>13</v>
      </c>
      <c r="M41" s="7">
        <f t="shared" si="8"/>
        <v>34.285714285714285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3:41" ht="15">
      <c r="C42" s="8" t="s">
        <v>16</v>
      </c>
      <c r="D42" s="151">
        <f aca="true" t="shared" si="11" ref="D42:K42">SUM(D33:D41)</f>
        <v>30</v>
      </c>
      <c r="E42" s="150">
        <f t="shared" si="11"/>
        <v>900</v>
      </c>
      <c r="F42" s="150">
        <f t="shared" si="11"/>
        <v>387</v>
      </c>
      <c r="G42" s="150">
        <f t="shared" si="11"/>
        <v>126</v>
      </c>
      <c r="H42" s="150">
        <f t="shared" si="11"/>
        <v>54</v>
      </c>
      <c r="I42" s="150">
        <f t="shared" si="11"/>
        <v>207</v>
      </c>
      <c r="J42" s="150">
        <f t="shared" si="11"/>
        <v>513</v>
      </c>
      <c r="K42" s="166">
        <f t="shared" si="11"/>
        <v>21.5</v>
      </c>
      <c r="L42" s="150"/>
      <c r="M42" s="150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3:41" ht="15" customHeight="1">
      <c r="C43" s="9" t="s">
        <v>17</v>
      </c>
      <c r="D43" s="183">
        <f>30-D42</f>
        <v>0</v>
      </c>
      <c r="E43" s="10"/>
      <c r="F43" s="10"/>
      <c r="G43" s="10"/>
      <c r="H43" s="10"/>
      <c r="I43" s="10"/>
      <c r="J43" s="10"/>
      <c r="K43" s="10"/>
      <c r="L43" s="10"/>
      <c r="M43" s="10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3:41" ht="15" customHeight="1">
      <c r="C44" s="9"/>
      <c r="D44" s="10"/>
      <c r="E44" s="10"/>
      <c r="F44" s="181" t="s">
        <v>14</v>
      </c>
      <c r="G44" s="182"/>
      <c r="H44" s="182"/>
      <c r="I44" s="10"/>
      <c r="J44" s="10"/>
      <c r="K44" s="10"/>
      <c r="L44" s="10"/>
      <c r="M44" s="10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3:41" ht="15" customHeight="1">
      <c r="C45" s="9"/>
      <c r="D45" s="10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3:41" ht="15" customHeight="1">
      <c r="C46" s="2" t="s">
        <v>129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3:41" ht="15">
      <c r="C47" s="789" t="s">
        <v>0</v>
      </c>
      <c r="D47" s="787" t="s">
        <v>1</v>
      </c>
      <c r="E47" s="795" t="s">
        <v>2</v>
      </c>
      <c r="F47" s="795"/>
      <c r="G47" s="795"/>
      <c r="H47" s="795"/>
      <c r="I47" s="795"/>
      <c r="J47" s="790"/>
      <c r="K47" s="787" t="s">
        <v>3</v>
      </c>
      <c r="L47" s="787" t="s">
        <v>4</v>
      </c>
      <c r="M47" s="787" t="s">
        <v>5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3:41" ht="13.5" customHeight="1">
      <c r="C48" s="789"/>
      <c r="D48" s="787"/>
      <c r="E48" s="787" t="s">
        <v>6</v>
      </c>
      <c r="F48" s="796" t="s">
        <v>7</v>
      </c>
      <c r="G48" s="796"/>
      <c r="H48" s="796"/>
      <c r="I48" s="796"/>
      <c r="J48" s="787" t="s">
        <v>18</v>
      </c>
      <c r="K48" s="787"/>
      <c r="L48" s="787"/>
      <c r="M48" s="787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3:41" ht="15" customHeight="1" hidden="1">
      <c r="C49" s="789"/>
      <c r="D49" s="787"/>
      <c r="E49" s="790"/>
      <c r="F49" s="787" t="s">
        <v>8</v>
      </c>
      <c r="G49" s="795" t="s">
        <v>9</v>
      </c>
      <c r="H49" s="790"/>
      <c r="I49" s="790"/>
      <c r="J49" s="790"/>
      <c r="K49" s="787"/>
      <c r="L49" s="787"/>
      <c r="M49" s="787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3:41" ht="15">
      <c r="C50" s="789"/>
      <c r="D50" s="787"/>
      <c r="E50" s="790"/>
      <c r="F50" s="788"/>
      <c r="G50" s="787" t="s">
        <v>19</v>
      </c>
      <c r="H50" s="787" t="s">
        <v>20</v>
      </c>
      <c r="I50" s="787" t="s">
        <v>21</v>
      </c>
      <c r="J50" s="790"/>
      <c r="K50" s="787"/>
      <c r="L50" s="787"/>
      <c r="M50" s="787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3:41" ht="15">
      <c r="C51" s="789"/>
      <c r="D51" s="787"/>
      <c r="E51" s="790"/>
      <c r="F51" s="788"/>
      <c r="G51" s="787"/>
      <c r="H51" s="787"/>
      <c r="I51" s="787"/>
      <c r="J51" s="790"/>
      <c r="K51" s="787"/>
      <c r="L51" s="787"/>
      <c r="M51" s="787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3:41" ht="15">
      <c r="C52" s="789"/>
      <c r="D52" s="787"/>
      <c r="E52" s="790"/>
      <c r="F52" s="788"/>
      <c r="G52" s="787"/>
      <c r="H52" s="787"/>
      <c r="I52" s="787"/>
      <c r="J52" s="790"/>
      <c r="K52" s="787"/>
      <c r="L52" s="787"/>
      <c r="M52" s="787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3:41" ht="15">
      <c r="C53" s="789"/>
      <c r="D53" s="787"/>
      <c r="E53" s="790"/>
      <c r="F53" s="788"/>
      <c r="G53" s="787"/>
      <c r="H53" s="787"/>
      <c r="I53" s="787"/>
      <c r="J53" s="790"/>
      <c r="K53" s="787"/>
      <c r="L53" s="787"/>
      <c r="M53" s="787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5">
      <c r="A54" s="173" t="s">
        <v>10</v>
      </c>
      <c r="B54" s="173" t="s">
        <v>12</v>
      </c>
      <c r="C54" s="172" t="s">
        <v>100</v>
      </c>
      <c r="D54" s="5">
        <v>6</v>
      </c>
      <c r="E54" s="6">
        <f>D54*30</f>
        <v>180</v>
      </c>
      <c r="F54" s="6">
        <f>G54+H54+I54</f>
        <v>0</v>
      </c>
      <c r="G54" s="6"/>
      <c r="H54" s="6"/>
      <c r="I54" s="6"/>
      <c r="J54" s="6">
        <f>E54-F54</f>
        <v>180</v>
      </c>
      <c r="K54" s="7">
        <f>F54/13</f>
        <v>0</v>
      </c>
      <c r="L54" s="6" t="s">
        <v>22</v>
      </c>
      <c r="M54" s="7">
        <f>F54/E54*100</f>
        <v>0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5">
      <c r="A55" s="173" t="s">
        <v>10</v>
      </c>
      <c r="B55" s="173" t="s">
        <v>12</v>
      </c>
      <c r="C55" s="167" t="s">
        <v>66</v>
      </c>
      <c r="D55" s="7">
        <v>21</v>
      </c>
      <c r="E55" s="6">
        <f>D55*30</f>
        <v>630</v>
      </c>
      <c r="F55" s="6">
        <f>G55+H55+I55</f>
        <v>0</v>
      </c>
      <c r="G55" s="6"/>
      <c r="H55" s="6"/>
      <c r="I55" s="6"/>
      <c r="J55" s="6">
        <f>E55-F55</f>
        <v>630</v>
      </c>
      <c r="K55" s="7">
        <f>F55/13</f>
        <v>0</v>
      </c>
      <c r="L55" s="6"/>
      <c r="M55" s="7">
        <f>F55/E55*100</f>
        <v>0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5">
      <c r="A56" s="173" t="s">
        <v>10</v>
      </c>
      <c r="B56" s="173" t="s">
        <v>12</v>
      </c>
      <c r="C56" s="167" t="s">
        <v>24</v>
      </c>
      <c r="D56" s="7">
        <v>3</v>
      </c>
      <c r="E56" s="6">
        <f>D56*30</f>
        <v>90</v>
      </c>
      <c r="F56" s="6">
        <f>G56+H56+I56</f>
        <v>0</v>
      </c>
      <c r="G56" s="6"/>
      <c r="H56" s="6"/>
      <c r="I56" s="6"/>
      <c r="J56" s="6">
        <f>E56-F56</f>
        <v>90</v>
      </c>
      <c r="K56" s="7">
        <f>F56/13</f>
        <v>0</v>
      </c>
      <c r="L56" s="6"/>
      <c r="M56" s="7">
        <f>F56/E56*100</f>
        <v>0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3:41" ht="15" customHeight="1">
      <c r="C57" s="8" t="s">
        <v>16</v>
      </c>
      <c r="D57" s="151">
        <f aca="true" t="shared" si="12" ref="D57:L57">SUM(D54:D56)</f>
        <v>30</v>
      </c>
      <c r="E57" s="150">
        <f t="shared" si="12"/>
        <v>900</v>
      </c>
      <c r="F57" s="150">
        <f t="shared" si="12"/>
        <v>0</v>
      </c>
      <c r="G57" s="150">
        <f t="shared" si="12"/>
        <v>0</v>
      </c>
      <c r="H57" s="150">
        <f t="shared" si="12"/>
        <v>0</v>
      </c>
      <c r="I57" s="150">
        <f t="shared" si="12"/>
        <v>0</v>
      </c>
      <c r="J57" s="150">
        <f t="shared" si="12"/>
        <v>900</v>
      </c>
      <c r="K57" s="150">
        <f t="shared" si="12"/>
        <v>0</v>
      </c>
      <c r="L57" s="150">
        <f t="shared" si="12"/>
        <v>0</v>
      </c>
      <c r="M57" s="150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3:41" ht="15" customHeight="1">
      <c r="C58" s="9" t="s">
        <v>17</v>
      </c>
      <c r="D58" s="11">
        <f>30-D57</f>
        <v>0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3:41" ht="15" customHeight="1">
      <c r="C59" s="2" t="s">
        <v>16</v>
      </c>
      <c r="D59" s="12">
        <f>D60+D61</f>
        <v>90</v>
      </c>
      <c r="E59" s="12">
        <f>E60+E61</f>
        <v>2700</v>
      </c>
      <c r="F59" s="13">
        <f>E59/$E$59*100</f>
        <v>100</v>
      </c>
      <c r="G59" s="14"/>
      <c r="H59" s="15"/>
      <c r="I59" s="15"/>
      <c r="J59" s="15"/>
      <c r="N59" s="15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5">
      <c r="B60" s="1" t="s">
        <v>12</v>
      </c>
      <c r="C60" s="2" t="s">
        <v>25</v>
      </c>
      <c r="D60" s="13">
        <f>SUMIF(B$2:B$56,B60,D$2:D$56)</f>
        <v>67.5</v>
      </c>
      <c r="E60" s="1">
        <f>D60*30</f>
        <v>2025</v>
      </c>
      <c r="F60" s="13">
        <f>E60/E$59*100</f>
        <v>75</v>
      </c>
      <c r="G60" s="1"/>
      <c r="I60" s="16"/>
      <c r="J60" s="16"/>
      <c r="N60" s="152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5">
      <c r="B61" s="1" t="s">
        <v>23</v>
      </c>
      <c r="C61" s="2" t="s">
        <v>26</v>
      </c>
      <c r="D61" s="13">
        <f>SUMIF(B$2:B$56,B61,D$2:D$56)</f>
        <v>22.5</v>
      </c>
      <c r="E61" s="1">
        <f aca="true" t="shared" si="13" ref="E61:E68">D61*30</f>
        <v>675</v>
      </c>
      <c r="F61" s="144">
        <f>E61/E$59*100</f>
        <v>25</v>
      </c>
      <c r="G61" s="1"/>
      <c r="N61" s="152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4:41" ht="15">
      <c r="D62" s="1"/>
      <c r="E62" s="1"/>
      <c r="F62" s="1"/>
      <c r="G62" s="1"/>
      <c r="N62" s="152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ht="15">
      <c r="C63" s="2" t="s">
        <v>122</v>
      </c>
      <c r="D63" s="17">
        <f>D64+D65</f>
        <v>16</v>
      </c>
      <c r="E63" s="17">
        <f>E64+E65</f>
        <v>480</v>
      </c>
      <c r="F63" s="13">
        <f>E63/$E$63*100</f>
        <v>100</v>
      </c>
      <c r="G63" s="1"/>
      <c r="N63" s="152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3.75" customHeight="1" hidden="1">
      <c r="A64" s="1" t="s">
        <v>13</v>
      </c>
      <c r="B64" s="1" t="s">
        <v>12</v>
      </c>
      <c r="C64" s="2" t="s">
        <v>25</v>
      </c>
      <c r="D64" s="1">
        <f>_xlfn.SUMIFS(D$2:D$56,A$2:A$56,A64,B$2:B$56,B64)</f>
        <v>9</v>
      </c>
      <c r="E64" s="1">
        <f t="shared" si="13"/>
        <v>270</v>
      </c>
      <c r="F64" s="13">
        <f>E64/E$63*100</f>
        <v>56.25</v>
      </c>
      <c r="G64" s="1"/>
      <c r="N64" s="152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7.25" customHeight="1">
      <c r="A65" s="1" t="s">
        <v>13</v>
      </c>
      <c r="B65" s="1" t="s">
        <v>23</v>
      </c>
      <c r="C65" s="2" t="s">
        <v>26</v>
      </c>
      <c r="D65" s="1">
        <f>_xlfn.SUMIFS(D$2:D$56,A$2:A$56,A65,B$2:B$56,B65)</f>
        <v>7</v>
      </c>
      <c r="E65" s="1">
        <f>D65*30</f>
        <v>210</v>
      </c>
      <c r="F65" s="13">
        <f>E65/E$63*100</f>
        <v>43.75</v>
      </c>
      <c r="G65" s="1"/>
      <c r="Q65" s="168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ht="15">
      <c r="C66" s="2" t="s">
        <v>123</v>
      </c>
      <c r="D66" s="17">
        <f>D67+D68</f>
        <v>74</v>
      </c>
      <c r="E66" s="17">
        <f>E67+E68</f>
        <v>2220</v>
      </c>
      <c r="F66" s="17">
        <f>F67+F68</f>
        <v>100.00000000000001</v>
      </c>
      <c r="Q66" s="168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5.75" customHeight="1">
      <c r="A67" s="1" t="s">
        <v>10</v>
      </c>
      <c r="B67" s="1" t="s">
        <v>12</v>
      </c>
      <c r="C67" s="2" t="s">
        <v>25</v>
      </c>
      <c r="D67" s="1">
        <f>_xlfn.SUMIFS(D$2:D$56,A$2:A$56,A67,B$2:B$56,B67)</f>
        <v>58.5</v>
      </c>
      <c r="E67" s="1">
        <f t="shared" si="13"/>
        <v>1755</v>
      </c>
      <c r="F67" s="3">
        <f>E67/E$66*100</f>
        <v>79.05405405405406</v>
      </c>
      <c r="Q67" s="168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5">
      <c r="A68" s="1" t="s">
        <v>10</v>
      </c>
      <c r="B68" s="1" t="s">
        <v>23</v>
      </c>
      <c r="C68" s="2" t="s">
        <v>26</v>
      </c>
      <c r="D68" s="1">
        <f>_xlfn.SUMIFS(D$2:D$56,A$2:A$56,A68,B$2:B$56,B68)</f>
        <v>15.5</v>
      </c>
      <c r="E68" s="1">
        <f t="shared" si="13"/>
        <v>465</v>
      </c>
      <c r="F68" s="3">
        <f>E68/E$66*100</f>
        <v>20.945945945945947</v>
      </c>
      <c r="Q68" s="168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7:41" ht="14.25" customHeight="1">
      <c r="Q69" s="168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7:41" ht="15">
      <c r="Q70" s="168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7:41" ht="15">
      <c r="Q71" s="168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7:41" ht="15">
      <c r="Q72" s="168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29:41" ht="15" customHeight="1"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29:41" ht="15" customHeight="1"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9:41" ht="15" customHeight="1"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29:41" ht="15" customHeight="1"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29:41" ht="15"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29:41" ht="15"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29:41" ht="15"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29:41" ht="15"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29:41" ht="15"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29:41" ht="15"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29:41" ht="15"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29:41" ht="8.25" customHeight="1"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7:41" ht="15">
      <c r="Q85" s="169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7:41" ht="15" customHeight="1">
      <c r="Q86" s="168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7:41" ht="16.5" customHeight="1">
      <c r="Q87" s="168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7:41" ht="15">
      <c r="Q88" s="168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7:41" ht="14.25" customHeight="1">
      <c r="Q89" s="168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7:41" ht="16.5" customHeight="1">
      <c r="Q90" s="168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7:41" ht="15" customHeight="1">
      <c r="Q91" s="170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7:41" ht="15" customHeight="1">
      <c r="Q92" s="168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29:41" ht="15" customHeight="1"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29:41" ht="15" customHeight="1"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29:41" ht="15" customHeight="1"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29:41" ht="15"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29:41" ht="15"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29:41" ht="15"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29:41" ht="15"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29:41" ht="15"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29:41" ht="15"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29:41" ht="15"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29:41" ht="3.75" customHeight="1"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7:41" ht="15">
      <c r="Q104" s="168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7:41" ht="16.5" customHeight="1">
      <c r="Q105" s="168" t="s">
        <v>139</v>
      </c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7:41" ht="16.5" customHeight="1">
      <c r="Q106" s="168" t="s">
        <v>140</v>
      </c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7:41" ht="15">
      <c r="Q107" s="168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7:41" ht="16.5" customHeight="1">
      <c r="Q108" s="168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7:41" ht="14.25" customHeight="1">
      <c r="Q109" s="168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7:41" ht="15">
      <c r="Q110" s="168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7:41" ht="15" customHeight="1">
      <c r="Q111" s="168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9:41" ht="15" customHeight="1"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9:41" ht="15" customHeight="1"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9:41" ht="15" customHeight="1"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9:41" ht="15"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9:41" ht="15"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9:41" ht="15"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29:41" ht="15"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29:41" ht="15"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29:41" ht="15"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29:41" ht="0.75" customHeight="1"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9:41" ht="29.25" customHeight="1" hidden="1"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29:41" ht="15"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29:41" ht="15"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29:41" ht="15"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7:41" ht="15" customHeight="1">
      <c r="Q126" s="168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7:41" ht="15">
      <c r="Q127" s="168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7:41" ht="15" customHeight="1">
      <c r="Q128" s="168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7:41" ht="14.25" customHeight="1">
      <c r="Q129" s="168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7:41" ht="12.75" customHeight="1">
      <c r="Q130" s="168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7:41" ht="13.5" customHeight="1">
      <c r="Q131" s="168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9:41" ht="15"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9:41" ht="15"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6:41" ht="15">
      <c r="P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6:41" ht="15">
      <c r="P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6:41" ht="15">
      <c r="P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6:41" ht="15">
      <c r="P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6:41" ht="15">
      <c r="P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6:41" ht="15">
      <c r="P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9:41" ht="15"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9:41" ht="15"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9:41" ht="15"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9:41" ht="15"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</sheetData>
  <sheetProtection/>
  <mergeCells count="43">
    <mergeCell ref="M26:M32"/>
    <mergeCell ref="L26:L32"/>
    <mergeCell ref="F27:I27"/>
    <mergeCell ref="L47:L53"/>
    <mergeCell ref="H50:H53"/>
    <mergeCell ref="I50:I53"/>
    <mergeCell ref="L6:L12"/>
    <mergeCell ref="E7:E12"/>
    <mergeCell ref="G8:I8"/>
    <mergeCell ref="G49:I49"/>
    <mergeCell ref="K47:K53"/>
    <mergeCell ref="K26:K32"/>
    <mergeCell ref="G28:I28"/>
    <mergeCell ref="E47:J47"/>
    <mergeCell ref="G50:G53"/>
    <mergeCell ref="G29:G32"/>
    <mergeCell ref="M6:M12"/>
    <mergeCell ref="M47:M53"/>
    <mergeCell ref="E48:E53"/>
    <mergeCell ref="F48:I48"/>
    <mergeCell ref="J48:J53"/>
    <mergeCell ref="F7:I7"/>
    <mergeCell ref="F49:F53"/>
    <mergeCell ref="I29:I32"/>
    <mergeCell ref="E26:J26"/>
    <mergeCell ref="E27:E32"/>
    <mergeCell ref="C47:C53"/>
    <mergeCell ref="C1:M1"/>
    <mergeCell ref="C6:C12"/>
    <mergeCell ref="D6:D12"/>
    <mergeCell ref="E6:J6"/>
    <mergeCell ref="K6:K12"/>
    <mergeCell ref="D47:D53"/>
    <mergeCell ref="G9:G12"/>
    <mergeCell ref="H9:H12"/>
    <mergeCell ref="J7:J12"/>
    <mergeCell ref="F8:F12"/>
    <mergeCell ref="I9:I12"/>
    <mergeCell ref="C26:C32"/>
    <mergeCell ref="D26:D32"/>
    <mergeCell ref="J27:J32"/>
    <mergeCell ref="F28:F32"/>
    <mergeCell ref="H29:H32"/>
  </mergeCells>
  <printOptions/>
  <pageMargins left="0.1968503937007874" right="0.1968503937007874" top="0.1968503937007874" bottom="0.1968503937007874" header="0.590551181102362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70"/>
  <sheetViews>
    <sheetView zoomScalePageLayoutView="0" workbookViewId="0" topLeftCell="A19">
      <selection activeCell="A25" sqref="A25:I25"/>
    </sheetView>
  </sheetViews>
  <sheetFormatPr defaultColWidth="9.140625" defaultRowHeight="15"/>
  <cols>
    <col min="1" max="1" width="25.7109375" style="0" customWidth="1"/>
  </cols>
  <sheetData>
    <row r="3" spans="1:13" ht="26.25">
      <c r="A3" s="201"/>
      <c r="B3" s="202"/>
      <c r="C3" s="203" t="s">
        <v>202</v>
      </c>
      <c r="D3" s="204" t="s">
        <v>203</v>
      </c>
      <c r="E3" s="204" t="s">
        <v>204</v>
      </c>
      <c r="F3" s="204" t="s">
        <v>205</v>
      </c>
      <c r="G3" s="204"/>
      <c r="H3" s="204"/>
      <c r="I3" s="204"/>
      <c r="J3" s="802" t="s">
        <v>206</v>
      </c>
      <c r="K3" s="802"/>
      <c r="L3" s="802"/>
      <c r="M3" s="802"/>
    </row>
    <row r="4" spans="1:13" ht="26.25">
      <c r="A4" s="201"/>
      <c r="B4" s="202"/>
      <c r="C4" s="202"/>
      <c r="D4" s="202"/>
      <c r="E4" s="202"/>
      <c r="F4" s="202"/>
      <c r="G4" s="202"/>
      <c r="H4" s="202"/>
      <c r="I4" s="202"/>
      <c r="J4" s="202" t="s">
        <v>208</v>
      </c>
      <c r="K4" s="202" t="s">
        <v>207</v>
      </c>
      <c r="L4" s="202" t="s">
        <v>209</v>
      </c>
      <c r="M4" s="202" t="s">
        <v>210</v>
      </c>
    </row>
    <row r="5" spans="1:12" ht="16.5">
      <c r="A5" s="801" t="str">
        <f>'сем 1'!B9</f>
        <v>Охорона праці в галузі та цивільний захист</v>
      </c>
      <c r="B5" s="801"/>
      <c r="C5" s="801"/>
      <c r="D5" s="801"/>
      <c r="E5" s="801"/>
      <c r="F5" s="801"/>
      <c r="G5" s="801"/>
      <c r="H5" s="801"/>
      <c r="I5" s="801"/>
      <c r="J5" s="214"/>
      <c r="K5" s="214"/>
      <c r="L5" s="214"/>
    </row>
    <row r="6" spans="1:13" ht="16.5">
      <c r="A6" s="205" t="s">
        <v>200</v>
      </c>
      <c r="B6" s="206"/>
      <c r="C6" s="207">
        <f>'сем 1'!N9</f>
        <v>2</v>
      </c>
      <c r="D6" s="207">
        <f>'сем 1'!J9</f>
        <v>20</v>
      </c>
      <c r="E6" s="207">
        <f>'сем 1'!K9</f>
        <v>0</v>
      </c>
      <c r="F6" s="207">
        <f>'сем 1'!L9</f>
        <v>10</v>
      </c>
      <c r="G6" s="207"/>
      <c r="H6" s="207"/>
      <c r="I6" s="207" t="s">
        <v>211</v>
      </c>
      <c r="J6" s="209">
        <f>'сем 1'!C9</f>
        <v>1</v>
      </c>
      <c r="K6" s="205">
        <f>'сем 1'!D9</f>
        <v>0</v>
      </c>
      <c r="L6" s="211">
        <f>'сем 1'!E9</f>
        <v>0</v>
      </c>
      <c r="M6" s="210">
        <f>'сем 1'!F9</f>
        <v>0</v>
      </c>
    </row>
    <row r="7" spans="1:13" ht="16.5">
      <c r="A7" s="205" t="s">
        <v>212</v>
      </c>
      <c r="B7" s="206"/>
      <c r="C7" s="207"/>
      <c r="D7" s="207"/>
      <c r="E7" s="207"/>
      <c r="F7" s="207"/>
      <c r="G7" s="207"/>
      <c r="H7" s="207"/>
      <c r="I7" s="207"/>
      <c r="J7" s="209"/>
      <c r="K7" s="205"/>
      <c r="L7" s="211"/>
      <c r="M7" s="210"/>
    </row>
    <row r="8" spans="1:12" ht="16.5">
      <c r="A8" s="798" t="str">
        <f>'сем 1'!B10</f>
        <v>Методика та організація наукових досліджень</v>
      </c>
      <c r="B8" s="798"/>
      <c r="C8" s="798"/>
      <c r="D8" s="798"/>
      <c r="E8" s="798"/>
      <c r="F8" s="798"/>
      <c r="G8" s="798"/>
      <c r="H8" s="798"/>
      <c r="I8" s="798"/>
      <c r="J8" s="214"/>
      <c r="K8" s="214"/>
      <c r="L8" s="214"/>
    </row>
    <row r="9" spans="1:13" ht="16.5">
      <c r="A9" s="215" t="s">
        <v>200</v>
      </c>
      <c r="B9" s="216"/>
      <c r="C9" s="217">
        <f>'сем 1'!N10</f>
        <v>1.5</v>
      </c>
      <c r="D9" s="217">
        <f>'сем 1'!J10</f>
        <v>15</v>
      </c>
      <c r="E9" s="217">
        <f>'сем 1'!K10</f>
        <v>0</v>
      </c>
      <c r="F9" s="217">
        <f>'сем 1'!L10</f>
        <v>8</v>
      </c>
      <c r="G9" s="217"/>
      <c r="H9" s="217"/>
      <c r="I9" s="217" t="s">
        <v>207</v>
      </c>
      <c r="J9" s="209">
        <f>'сем 1'!C10</f>
        <v>0</v>
      </c>
      <c r="K9" s="205" t="str">
        <f>'сем 1'!D10</f>
        <v>1</v>
      </c>
      <c r="L9" s="211">
        <f>'сем 1'!E10</f>
        <v>0</v>
      </c>
      <c r="M9" s="210">
        <f>'сем 1'!F10</f>
        <v>0</v>
      </c>
    </row>
    <row r="10" spans="1:13" ht="16.5">
      <c r="A10" s="215" t="s">
        <v>212</v>
      </c>
      <c r="B10" s="216"/>
      <c r="C10" s="217"/>
      <c r="D10" s="217"/>
      <c r="E10" s="217"/>
      <c r="F10" s="217"/>
      <c r="G10" s="217"/>
      <c r="H10" s="217"/>
      <c r="I10" s="217"/>
      <c r="J10" s="209"/>
      <c r="K10" s="205"/>
      <c r="L10" s="211"/>
      <c r="M10" s="210"/>
    </row>
    <row r="11" spans="1:12" ht="16.5">
      <c r="A11" s="798" t="str">
        <f>'сем 1'!B11</f>
        <v>Основи сучасних теорій моделювання процесів</v>
      </c>
      <c r="B11" s="798"/>
      <c r="C11" s="798"/>
      <c r="D11" s="798"/>
      <c r="E11" s="798"/>
      <c r="F11" s="798"/>
      <c r="G11" s="798"/>
      <c r="H11" s="798"/>
      <c r="I11" s="798"/>
      <c r="J11" s="214"/>
      <c r="K11" s="214"/>
      <c r="L11" s="214"/>
    </row>
    <row r="12" spans="1:13" ht="16.5">
      <c r="A12" s="215" t="s">
        <v>200</v>
      </c>
      <c r="B12" s="216"/>
      <c r="C12" s="217">
        <f>'сем 1'!N11</f>
        <v>2</v>
      </c>
      <c r="D12" s="217">
        <f>'сем 1'!J11</f>
        <v>20</v>
      </c>
      <c r="E12" s="217">
        <f>'сем 1'!K11</f>
        <v>0</v>
      </c>
      <c r="F12" s="217">
        <f>'сем 1'!L11</f>
        <v>10</v>
      </c>
      <c r="G12" s="217"/>
      <c r="H12" s="217"/>
      <c r="I12" s="217" t="s">
        <v>211</v>
      </c>
      <c r="J12" s="209">
        <f>'сем 1'!C11</f>
        <v>1</v>
      </c>
      <c r="K12" s="205">
        <f>'сем 1'!D11</f>
        <v>0</v>
      </c>
      <c r="L12" s="211">
        <f>'сем 1'!E11</f>
        <v>0</v>
      </c>
      <c r="M12" s="210">
        <f>'сем 1'!F11</f>
        <v>0</v>
      </c>
    </row>
    <row r="13" spans="1:13" ht="16.5">
      <c r="A13" s="215" t="s">
        <v>212</v>
      </c>
      <c r="B13" s="216"/>
      <c r="C13" s="217"/>
      <c r="D13" s="217"/>
      <c r="E13" s="217"/>
      <c r="F13" s="217"/>
      <c r="G13" s="217"/>
      <c r="H13" s="217"/>
      <c r="I13" s="217"/>
      <c r="J13" s="209"/>
      <c r="K13" s="205"/>
      <c r="L13" s="211"/>
      <c r="M13" s="210"/>
    </row>
    <row r="14" spans="1:12" ht="16.5">
      <c r="A14" s="801" t="str">
        <f>'сем 1'!B12</f>
        <v>Фізичне виховання</v>
      </c>
      <c r="B14" s="801"/>
      <c r="C14" s="801"/>
      <c r="D14" s="801"/>
      <c r="E14" s="801"/>
      <c r="F14" s="801"/>
      <c r="G14" s="801"/>
      <c r="H14" s="801"/>
      <c r="I14" s="801"/>
      <c r="J14" s="214"/>
      <c r="K14" s="214"/>
      <c r="L14" s="214"/>
    </row>
    <row r="15" spans="1:13" ht="16.5">
      <c r="A15" s="205" t="s">
        <v>200</v>
      </c>
      <c r="B15" s="206"/>
      <c r="C15" s="207">
        <f>'сем 1'!N12</f>
        <v>2</v>
      </c>
      <c r="D15" s="207">
        <f>'сем 1'!J12</f>
        <v>0</v>
      </c>
      <c r="E15" s="207">
        <f>'сем 1'!K12</f>
        <v>0</v>
      </c>
      <c r="F15" s="207">
        <f>'сем 1'!L12</f>
        <v>30</v>
      </c>
      <c r="G15" s="207"/>
      <c r="H15" s="207"/>
      <c r="I15" s="207" t="s">
        <v>207</v>
      </c>
      <c r="J15" s="209">
        <f>'сем 1'!C12</f>
        <v>0</v>
      </c>
      <c r="K15" s="205" t="str">
        <f>'сем 1'!D12</f>
        <v>1</v>
      </c>
      <c r="L15" s="211">
        <f>'сем 1'!E12</f>
        <v>0</v>
      </c>
      <c r="M15" s="210">
        <f>'сем 1'!F12</f>
        <v>0</v>
      </c>
    </row>
    <row r="16" spans="1:13" ht="16.5">
      <c r="A16" s="205" t="s">
        <v>212</v>
      </c>
      <c r="B16" s="206"/>
      <c r="C16" s="207"/>
      <c r="D16" s="207"/>
      <c r="E16" s="207"/>
      <c r="F16" s="207"/>
      <c r="G16" s="207"/>
      <c r="H16" s="207"/>
      <c r="I16" s="207"/>
      <c r="J16" s="209"/>
      <c r="K16" s="205"/>
      <c r="L16" s="211"/>
      <c r="M16" s="210"/>
    </row>
    <row r="17" spans="1:12" ht="16.5">
      <c r="A17" s="798" t="str">
        <f>'сем 1'!B13</f>
        <v>Автоматизація виробничих процесів машинобудування</v>
      </c>
      <c r="B17" s="798"/>
      <c r="C17" s="798"/>
      <c r="D17" s="798"/>
      <c r="E17" s="798"/>
      <c r="F17" s="798"/>
      <c r="G17" s="798"/>
      <c r="H17" s="798"/>
      <c r="I17" s="798"/>
      <c r="J17" s="214"/>
      <c r="K17" s="214"/>
      <c r="L17" s="214"/>
    </row>
    <row r="18" spans="1:13" ht="16.5">
      <c r="A18" s="215" t="s">
        <v>200</v>
      </c>
      <c r="B18" s="216"/>
      <c r="C18" s="217">
        <f>'сем 1'!N13</f>
        <v>4</v>
      </c>
      <c r="D18" s="217">
        <f>'сем 1'!J13</f>
        <v>30</v>
      </c>
      <c r="E18" s="217">
        <f>'сем 1'!K13</f>
        <v>15</v>
      </c>
      <c r="F18" s="217">
        <f>'сем 1'!L13</f>
        <v>15</v>
      </c>
      <c r="G18" s="217"/>
      <c r="H18" s="217"/>
      <c r="I18" s="217" t="s">
        <v>211</v>
      </c>
      <c r="J18" s="209" t="str">
        <f>'сем 1'!C13</f>
        <v>1</v>
      </c>
      <c r="K18" s="205">
        <f>'сем 1'!D13</f>
        <v>0</v>
      </c>
      <c r="L18" s="211">
        <f>'сем 1'!E13</f>
        <v>0</v>
      </c>
      <c r="M18" s="210">
        <f>'сем 1'!F13</f>
        <v>0</v>
      </c>
    </row>
    <row r="19" spans="1:13" ht="16.5">
      <c r="A19" s="218" t="s">
        <v>213</v>
      </c>
      <c r="B19" s="216"/>
      <c r="C19" s="217">
        <v>1</v>
      </c>
      <c r="D19" s="217">
        <v>0</v>
      </c>
      <c r="E19" s="217">
        <v>0</v>
      </c>
      <c r="F19" s="217">
        <v>9</v>
      </c>
      <c r="G19" s="217"/>
      <c r="H19" s="217"/>
      <c r="I19" s="217"/>
      <c r="J19" s="209"/>
      <c r="K19" s="205"/>
      <c r="L19" s="211"/>
      <c r="M19" s="210"/>
    </row>
    <row r="20" spans="1:13" ht="49.5">
      <c r="A20" s="218" t="s">
        <v>214</v>
      </c>
      <c r="B20" s="216"/>
      <c r="C20" s="217">
        <v>1</v>
      </c>
      <c r="D20" s="217">
        <v>0</v>
      </c>
      <c r="E20" s="217">
        <v>0</v>
      </c>
      <c r="F20" s="217">
        <v>9</v>
      </c>
      <c r="G20" s="217"/>
      <c r="H20" s="217"/>
      <c r="I20" s="219" t="s">
        <v>215</v>
      </c>
      <c r="J20" s="209"/>
      <c r="K20" s="205"/>
      <c r="L20" s="211"/>
      <c r="M20" s="210"/>
    </row>
    <row r="21" spans="1:13" ht="16.5">
      <c r="A21" s="215" t="s">
        <v>212</v>
      </c>
      <c r="B21" s="216"/>
      <c r="C21" s="217"/>
      <c r="D21" s="217"/>
      <c r="E21" s="217"/>
      <c r="F21" s="217"/>
      <c r="G21" s="217"/>
      <c r="H21" s="217"/>
      <c r="I21" s="217"/>
      <c r="J21" s="209"/>
      <c r="K21" s="205"/>
      <c r="L21" s="211"/>
      <c r="M21" s="210"/>
    </row>
    <row r="22" spans="1:12" ht="16.5">
      <c r="A22" s="798" t="str">
        <f>'сем 1'!B14</f>
        <v>Технологічне оснащення автоматизованих дільниць та цехів</v>
      </c>
      <c r="B22" s="798"/>
      <c r="C22" s="798"/>
      <c r="D22" s="798"/>
      <c r="E22" s="798"/>
      <c r="F22" s="798"/>
      <c r="G22" s="798"/>
      <c r="H22" s="798"/>
      <c r="I22" s="798"/>
      <c r="J22" s="214"/>
      <c r="K22" s="214"/>
      <c r="L22" s="214"/>
    </row>
    <row r="23" spans="1:13" ht="16.5">
      <c r="A23" s="215" t="s">
        <v>200</v>
      </c>
      <c r="B23" s="216"/>
      <c r="C23" s="217">
        <f>'сем 1'!N14</f>
        <v>3</v>
      </c>
      <c r="D23" s="217">
        <f>'сем 1'!J14</f>
        <v>15</v>
      </c>
      <c r="E23" s="217">
        <f>'сем 1'!K14</f>
        <v>30</v>
      </c>
      <c r="F23" s="217">
        <f>'сем 1'!L14</f>
        <v>0</v>
      </c>
      <c r="G23" s="217"/>
      <c r="H23" s="217"/>
      <c r="I23" s="217" t="s">
        <v>207</v>
      </c>
      <c r="J23" s="209">
        <f>'сем 1'!C14</f>
        <v>0</v>
      </c>
      <c r="K23" s="205">
        <f>'сем 1'!D14</f>
        <v>1</v>
      </c>
      <c r="L23" s="211">
        <f>'сем 1'!E14</f>
        <v>0</v>
      </c>
      <c r="M23" s="210">
        <f>'сем 1'!F14</f>
        <v>0</v>
      </c>
    </row>
    <row r="24" spans="1:13" ht="16.5">
      <c r="A24" s="215" t="s">
        <v>212</v>
      </c>
      <c r="B24" s="216"/>
      <c r="C24" s="217"/>
      <c r="D24" s="217"/>
      <c r="E24" s="217"/>
      <c r="F24" s="217"/>
      <c r="G24" s="217"/>
      <c r="H24" s="217"/>
      <c r="I24" s="217"/>
      <c r="J24" s="209"/>
      <c r="K24" s="205"/>
      <c r="L24" s="211"/>
      <c r="M24" s="210"/>
    </row>
    <row r="25" spans="1:12" ht="16.5">
      <c r="A25" s="798" t="str">
        <f>'сем 1'!B15</f>
        <v>САПР технологічних процесів</v>
      </c>
      <c r="B25" s="798"/>
      <c r="C25" s="798"/>
      <c r="D25" s="798"/>
      <c r="E25" s="798"/>
      <c r="F25" s="798"/>
      <c r="G25" s="798"/>
      <c r="H25" s="798"/>
      <c r="I25" s="798"/>
      <c r="J25" s="214"/>
      <c r="K25" s="214"/>
      <c r="L25" s="214"/>
    </row>
    <row r="26" spans="1:13" ht="16.5">
      <c r="A26" s="215" t="s">
        <v>200</v>
      </c>
      <c r="B26" s="216"/>
      <c r="C26" s="217">
        <f>'сем 1'!N15</f>
        <v>4</v>
      </c>
      <c r="D26" s="217">
        <f>'сем 1'!J15</f>
        <v>30</v>
      </c>
      <c r="E26" s="217">
        <f>'сем 1'!K15</f>
        <v>15</v>
      </c>
      <c r="F26" s="217">
        <f>'сем 1'!L15</f>
        <v>15</v>
      </c>
      <c r="G26" s="217"/>
      <c r="H26" s="217"/>
      <c r="I26" s="217" t="s">
        <v>207</v>
      </c>
      <c r="J26" s="209">
        <f>'сем 1'!C15</f>
        <v>0</v>
      </c>
      <c r="K26" s="205">
        <f>'сем 1'!D15</f>
        <v>1</v>
      </c>
      <c r="L26" s="211">
        <f>'сем 1'!E15</f>
        <v>0</v>
      </c>
      <c r="M26" s="210">
        <f>'сем 1'!F15</f>
        <v>0</v>
      </c>
    </row>
    <row r="27" spans="1:13" ht="16.5">
      <c r="A27" s="215" t="s">
        <v>212</v>
      </c>
      <c r="B27" s="216"/>
      <c r="C27" s="217"/>
      <c r="D27" s="217"/>
      <c r="E27" s="217"/>
      <c r="F27" s="217"/>
      <c r="G27" s="217"/>
      <c r="H27" s="217"/>
      <c r="I27" s="217"/>
      <c r="J27" s="209"/>
      <c r="K27" s="205"/>
      <c r="L27" s="211"/>
      <c r="M27" s="210"/>
    </row>
    <row r="28" spans="1:12" ht="16.5">
      <c r="A28" s="798" t="str">
        <f>'сем 1'!B16</f>
        <v>Системи автоматизованого програмування верстатів з ЧПУ</v>
      </c>
      <c r="B28" s="798"/>
      <c r="C28" s="798"/>
      <c r="D28" s="798"/>
      <c r="E28" s="798"/>
      <c r="F28" s="798"/>
      <c r="G28" s="798"/>
      <c r="H28" s="798"/>
      <c r="I28" s="798"/>
      <c r="J28" s="214"/>
      <c r="K28" s="214"/>
      <c r="L28" s="214"/>
    </row>
    <row r="29" spans="1:13" ht="16.5">
      <c r="A29" s="215" t="s">
        <v>200</v>
      </c>
      <c r="B29" s="216"/>
      <c r="C29" s="217">
        <f>'сем 1'!N16</f>
        <v>3</v>
      </c>
      <c r="D29" s="217">
        <f>'сем 1'!J16</f>
        <v>15</v>
      </c>
      <c r="E29" s="217">
        <f>'сем 1'!K16</f>
        <v>30</v>
      </c>
      <c r="F29" s="217">
        <f>'сем 1'!L16</f>
        <v>0</v>
      </c>
      <c r="G29" s="217"/>
      <c r="H29" s="217"/>
      <c r="I29" s="217" t="s">
        <v>207</v>
      </c>
      <c r="J29" s="209">
        <f>'сем 1'!C16</f>
        <v>0</v>
      </c>
      <c r="K29" s="205">
        <f>'сем 1'!D16</f>
        <v>1</v>
      </c>
      <c r="L29" s="211">
        <f>'сем 1'!E16</f>
        <v>0</v>
      </c>
      <c r="M29" s="210">
        <f>'сем 1'!F16</f>
        <v>0</v>
      </c>
    </row>
    <row r="30" spans="1:13" ht="16.5">
      <c r="A30" s="215" t="s">
        <v>212</v>
      </c>
      <c r="B30" s="216"/>
      <c r="C30" s="217"/>
      <c r="D30" s="217"/>
      <c r="E30" s="217"/>
      <c r="F30" s="217"/>
      <c r="G30" s="217"/>
      <c r="H30" s="217"/>
      <c r="I30" s="217"/>
      <c r="J30" s="209"/>
      <c r="K30" s="205"/>
      <c r="L30" s="211"/>
      <c r="M30" s="210"/>
    </row>
    <row r="31" spans="1:12" ht="16.5">
      <c r="A31" s="801" t="str">
        <f>'сем 1'!B17</f>
        <v>Іноземна мова (за професійним спрямуванням)</v>
      </c>
      <c r="B31" s="801"/>
      <c r="C31" s="801"/>
      <c r="D31" s="801"/>
      <c r="E31" s="801"/>
      <c r="F31" s="801"/>
      <c r="G31" s="801"/>
      <c r="H31" s="801"/>
      <c r="I31" s="801"/>
      <c r="J31" s="214"/>
      <c r="K31" s="214"/>
      <c r="L31" s="214"/>
    </row>
    <row r="32" spans="1:13" ht="16.5">
      <c r="A32" s="205" t="s">
        <v>200</v>
      </c>
      <c r="B32" s="206"/>
      <c r="C32" s="207">
        <f>'сем 1'!N17</f>
        <v>2</v>
      </c>
      <c r="D32" s="207">
        <f>'сем 1'!J17</f>
        <v>0</v>
      </c>
      <c r="E32" s="207">
        <f>'сем 1'!K17</f>
        <v>0</v>
      </c>
      <c r="F32" s="207">
        <f>'сем 1'!L17</f>
        <v>30</v>
      </c>
      <c r="G32" s="207"/>
      <c r="H32" s="207"/>
      <c r="I32" s="207" t="s">
        <v>207</v>
      </c>
      <c r="J32" s="209">
        <f>'сем 1'!C17</f>
        <v>0</v>
      </c>
      <c r="K32" s="205">
        <f>'сем 1'!D17</f>
        <v>1</v>
      </c>
      <c r="L32" s="211">
        <f>'сем 1'!E17</f>
        <v>0</v>
      </c>
      <c r="M32" s="210">
        <f>'сем 1'!F17</f>
        <v>0</v>
      </c>
    </row>
    <row r="33" spans="1:13" ht="16.5">
      <c r="A33" s="205" t="s">
        <v>212</v>
      </c>
      <c r="B33" s="206"/>
      <c r="C33" s="207"/>
      <c r="D33" s="207"/>
      <c r="E33" s="207"/>
      <c r="F33" s="207"/>
      <c r="G33" s="207"/>
      <c r="H33" s="207"/>
      <c r="I33" s="207"/>
      <c r="J33" s="209"/>
      <c r="K33" s="205"/>
      <c r="L33" s="211"/>
      <c r="M33" s="210"/>
    </row>
    <row r="34" spans="1:13" ht="16.5">
      <c r="A34" s="205"/>
      <c r="B34" s="206"/>
      <c r="C34" s="207"/>
      <c r="D34" s="207"/>
      <c r="E34" s="207"/>
      <c r="F34" s="207"/>
      <c r="G34" s="207"/>
      <c r="H34" s="207"/>
      <c r="I34" s="207"/>
      <c r="J34" s="209"/>
      <c r="K34" s="205"/>
      <c r="L34" s="211"/>
      <c r="M34" s="210"/>
    </row>
    <row r="36" spans="1:12" ht="15">
      <c r="A36" s="799" t="str">
        <f>'сем 1'!B23</f>
        <v>Інтелектуальна власність</v>
      </c>
      <c r="B36" s="800"/>
      <c r="C36" s="800"/>
      <c r="D36" s="800"/>
      <c r="E36" s="800"/>
      <c r="F36" s="800"/>
      <c r="G36" s="800"/>
      <c r="H36" s="800"/>
      <c r="I36" s="800"/>
      <c r="J36" s="800"/>
      <c r="K36" s="800"/>
      <c r="L36" s="800"/>
    </row>
    <row r="37" spans="1:12" ht="15">
      <c r="A37" t="s">
        <v>213</v>
      </c>
      <c r="B37" s="208"/>
      <c r="C37" s="208">
        <v>1</v>
      </c>
      <c r="D37" s="208">
        <v>5</v>
      </c>
      <c r="E37" s="208">
        <v>0</v>
      </c>
      <c r="F37" s="208">
        <v>4</v>
      </c>
      <c r="G37" s="208"/>
      <c r="H37" s="208"/>
      <c r="I37" s="208"/>
      <c r="J37" s="208"/>
      <c r="K37" s="208"/>
      <c r="L37" s="208"/>
    </row>
    <row r="38" spans="1:13" ht="16.5">
      <c r="A38" t="s">
        <v>214</v>
      </c>
      <c r="C38" s="208">
        <v>1</v>
      </c>
      <c r="D38" s="208">
        <v>4</v>
      </c>
      <c r="E38" s="208">
        <f>'сем 1'!K23</f>
        <v>0</v>
      </c>
      <c r="F38" s="208">
        <v>5</v>
      </c>
      <c r="I38" s="207" t="s">
        <v>207</v>
      </c>
      <c r="J38" s="152">
        <f>'сем 1'!C23</f>
        <v>0</v>
      </c>
      <c r="K38" s="152">
        <f>'сем 1'!D23</f>
        <v>0</v>
      </c>
      <c r="L38" s="152">
        <f>'сем 1'!E23</f>
        <v>0</v>
      </c>
      <c r="M38" s="152">
        <f>'сем 1'!F23</f>
        <v>0</v>
      </c>
    </row>
    <row r="39" spans="1:13" ht="16.5">
      <c r="A39" s="205" t="s">
        <v>212</v>
      </c>
      <c r="I39" s="207"/>
      <c r="J39" s="152"/>
      <c r="K39" s="152"/>
      <c r="L39" s="152"/>
      <c r="M39" s="152"/>
    </row>
    <row r="40" spans="1:12" ht="15">
      <c r="A40" s="799"/>
      <c r="B40" s="800"/>
      <c r="C40" s="800"/>
      <c r="D40" s="800"/>
      <c r="E40" s="800"/>
      <c r="F40" s="800"/>
      <c r="G40" s="800"/>
      <c r="H40" s="800"/>
      <c r="I40" s="800"/>
      <c r="J40" s="800"/>
      <c r="K40" s="800"/>
      <c r="L40" s="800"/>
    </row>
    <row r="41" spans="2:12" ht="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</row>
    <row r="42" spans="9:13" ht="15">
      <c r="I42" s="26"/>
      <c r="J42" s="152"/>
      <c r="K42" s="152"/>
      <c r="L42" s="152"/>
      <c r="M42" s="152"/>
    </row>
    <row r="43" spans="1:13" ht="16.5">
      <c r="A43" s="205"/>
      <c r="J43" s="152"/>
      <c r="K43" s="152"/>
      <c r="L43" s="152"/>
      <c r="M43" s="152"/>
    </row>
    <row r="44" spans="1:12" ht="15">
      <c r="A44" s="797" t="str">
        <f>'сем 1'!B25</f>
        <v>Система 3-D моделювання Power Shape</v>
      </c>
      <c r="B44" s="797"/>
      <c r="C44" s="797"/>
      <c r="D44" s="797"/>
      <c r="E44" s="797"/>
      <c r="F44" s="797"/>
      <c r="G44" s="797"/>
      <c r="H44" s="797"/>
      <c r="I44" s="797"/>
      <c r="J44" s="220"/>
      <c r="K44" s="220"/>
      <c r="L44" s="220"/>
    </row>
    <row r="45" spans="1:12" ht="15">
      <c r="A45" s="218" t="s">
        <v>213</v>
      </c>
      <c r="B45" s="222"/>
      <c r="C45" s="222">
        <v>3.5</v>
      </c>
      <c r="D45" s="222">
        <v>14</v>
      </c>
      <c r="E45" s="222">
        <v>18</v>
      </c>
      <c r="F45" s="222">
        <v>0</v>
      </c>
      <c r="G45" s="222"/>
      <c r="H45" s="222"/>
      <c r="I45" s="222"/>
      <c r="J45" s="213"/>
      <c r="K45" s="213"/>
      <c r="L45" s="213"/>
    </row>
    <row r="46" spans="1:13" ht="16.5">
      <c r="A46" s="218" t="s">
        <v>214</v>
      </c>
      <c r="B46" s="218"/>
      <c r="C46" s="222">
        <f>'сем 1'!N25</f>
        <v>3.5</v>
      </c>
      <c r="D46" s="222">
        <v>13</v>
      </c>
      <c r="E46" s="222">
        <v>18</v>
      </c>
      <c r="F46" s="222">
        <f>'сем 1'!L25</f>
        <v>0</v>
      </c>
      <c r="G46" s="218"/>
      <c r="H46" s="218"/>
      <c r="I46" s="217" t="s">
        <v>207</v>
      </c>
      <c r="J46" s="152">
        <f>'сем 1'!C25</f>
        <v>0</v>
      </c>
      <c r="K46" s="152">
        <f>'сем 1'!D25</f>
        <v>0</v>
      </c>
      <c r="L46" s="152">
        <f>'сем 1'!E25</f>
        <v>0</v>
      </c>
      <c r="M46" s="152">
        <f>'сем 1'!F25</f>
        <v>0</v>
      </c>
    </row>
    <row r="47" spans="1:13" ht="16.5">
      <c r="A47" s="215" t="s">
        <v>212</v>
      </c>
      <c r="B47" s="218"/>
      <c r="C47" s="218"/>
      <c r="D47" s="218"/>
      <c r="E47" s="218"/>
      <c r="F47" s="218"/>
      <c r="G47" s="218"/>
      <c r="H47" s="218"/>
      <c r="I47" s="217"/>
      <c r="J47" s="152"/>
      <c r="K47" s="152"/>
      <c r="L47" s="152"/>
      <c r="M47" s="152"/>
    </row>
    <row r="48" spans="1:12" ht="15">
      <c r="A48" s="797" t="str">
        <f>'сем 1'!B26</f>
        <v>Технологія функціональних та нано- поверхонь </v>
      </c>
      <c r="B48" s="797"/>
      <c r="C48" s="797"/>
      <c r="D48" s="797"/>
      <c r="E48" s="797"/>
      <c r="F48" s="797"/>
      <c r="G48" s="797"/>
      <c r="H48" s="797"/>
      <c r="I48" s="797"/>
      <c r="J48" s="212"/>
      <c r="K48" s="212"/>
      <c r="L48" s="212"/>
    </row>
    <row r="49" spans="1:12" ht="15">
      <c r="A49" s="218" t="s">
        <v>213</v>
      </c>
      <c r="B49" s="222"/>
      <c r="C49" s="222">
        <v>2</v>
      </c>
      <c r="D49" s="222">
        <v>9</v>
      </c>
      <c r="E49" s="222">
        <v>0</v>
      </c>
      <c r="F49" s="222">
        <v>9</v>
      </c>
      <c r="G49" s="222"/>
      <c r="H49" s="222"/>
      <c r="I49" s="222"/>
      <c r="J49" s="208"/>
      <c r="K49" s="208"/>
      <c r="L49" s="208"/>
    </row>
    <row r="50" spans="1:13" ht="16.5">
      <c r="A50" s="218" t="s">
        <v>214</v>
      </c>
      <c r="B50" s="218"/>
      <c r="C50" s="222">
        <f>'сем 1'!N26</f>
        <v>2</v>
      </c>
      <c r="D50" s="222">
        <v>9</v>
      </c>
      <c r="E50" s="222">
        <f>'сем 1'!K26</f>
        <v>0</v>
      </c>
      <c r="F50" s="222">
        <v>9</v>
      </c>
      <c r="G50" s="218"/>
      <c r="H50" s="218"/>
      <c r="I50" s="217" t="s">
        <v>211</v>
      </c>
      <c r="J50" s="152">
        <f>'сем 1'!C26</f>
        <v>0</v>
      </c>
      <c r="K50" s="152">
        <f>'сем 1'!D26</f>
        <v>0</v>
      </c>
      <c r="L50" s="152">
        <f>'сем 1'!E26</f>
        <v>0</v>
      </c>
      <c r="M50" s="152">
        <f>'сем 1'!F26</f>
        <v>0</v>
      </c>
    </row>
    <row r="51" spans="1:13" ht="16.5">
      <c r="A51" s="215" t="s">
        <v>212</v>
      </c>
      <c r="B51" s="218"/>
      <c r="C51" s="218"/>
      <c r="D51" s="218"/>
      <c r="E51" s="218"/>
      <c r="F51" s="218"/>
      <c r="G51" s="218"/>
      <c r="H51" s="218"/>
      <c r="I51" s="217"/>
      <c r="J51" s="152"/>
      <c r="K51" s="152"/>
      <c r="L51" s="152"/>
      <c r="M51" s="152"/>
    </row>
    <row r="52" spans="1:12" ht="15">
      <c r="A52" s="799" t="str">
        <f>'сем 1'!B27</f>
        <v>Іноземна мова (за професійним спрямуванням)</v>
      </c>
      <c r="B52" s="800"/>
      <c r="C52" s="800"/>
      <c r="D52" s="800"/>
      <c r="E52" s="800"/>
      <c r="F52" s="800"/>
      <c r="G52" s="800"/>
      <c r="H52" s="800"/>
      <c r="I52" s="800"/>
      <c r="J52" s="800"/>
      <c r="K52" s="800"/>
      <c r="L52" s="800"/>
    </row>
    <row r="53" spans="1:13" ht="16.5">
      <c r="A53" t="s">
        <v>201</v>
      </c>
      <c r="C53" s="208">
        <f>'сем 1'!N27</f>
        <v>2</v>
      </c>
      <c r="D53" s="208">
        <f>'сем 1'!J27</f>
        <v>0</v>
      </c>
      <c r="E53" s="208">
        <f>'сем 1'!K27</f>
        <v>0</v>
      </c>
      <c r="F53" s="208">
        <f>'сем 1'!L27</f>
        <v>18</v>
      </c>
      <c r="I53" s="207" t="s">
        <v>211</v>
      </c>
      <c r="J53" s="152">
        <f>'сем 1'!C27</f>
        <v>0</v>
      </c>
      <c r="K53" s="152">
        <f>'сем 1'!D27</f>
        <v>0</v>
      </c>
      <c r="L53" s="152">
        <f>'сем 1'!E27</f>
        <v>0</v>
      </c>
      <c r="M53" s="152">
        <f>'сем 1'!F27</f>
        <v>0</v>
      </c>
    </row>
    <row r="54" spans="1:13" ht="16.5">
      <c r="A54" s="205" t="s">
        <v>212</v>
      </c>
      <c r="I54" s="207"/>
      <c r="J54" s="152"/>
      <c r="K54" s="152"/>
      <c r="L54" s="152"/>
      <c r="M54" s="152"/>
    </row>
    <row r="55" spans="1:12" ht="15">
      <c r="A55" s="797" t="str">
        <f>'сем 1'!B28</f>
        <v>Діагностика технологічних систем та виробів машинобудування</v>
      </c>
      <c r="B55" s="797"/>
      <c r="C55" s="797"/>
      <c r="D55" s="797"/>
      <c r="E55" s="797"/>
      <c r="F55" s="797"/>
      <c r="G55" s="797"/>
      <c r="H55" s="797"/>
      <c r="I55" s="797"/>
      <c r="J55" s="221"/>
      <c r="K55" s="221"/>
      <c r="L55" s="221"/>
    </row>
    <row r="56" spans="1:12" ht="15">
      <c r="A56" s="218" t="s">
        <v>213</v>
      </c>
      <c r="B56" s="222"/>
      <c r="C56" s="222">
        <v>3.5</v>
      </c>
      <c r="D56" s="222">
        <v>14</v>
      </c>
      <c r="E56" s="222">
        <v>9</v>
      </c>
      <c r="F56" s="222">
        <v>9</v>
      </c>
      <c r="G56" s="222"/>
      <c r="H56" s="222"/>
      <c r="I56" s="222"/>
      <c r="J56" s="213"/>
      <c r="K56" s="213"/>
      <c r="L56" s="213"/>
    </row>
    <row r="57" spans="1:13" ht="16.5">
      <c r="A57" s="218" t="s">
        <v>214</v>
      </c>
      <c r="B57" s="218"/>
      <c r="C57" s="222">
        <f>'сем 1'!N28</f>
        <v>3.5</v>
      </c>
      <c r="D57" s="222">
        <v>13</v>
      </c>
      <c r="E57" s="222">
        <v>9</v>
      </c>
      <c r="F57" s="222">
        <v>9</v>
      </c>
      <c r="G57" s="218"/>
      <c r="H57" s="218"/>
      <c r="I57" s="217" t="s">
        <v>207</v>
      </c>
      <c r="J57" s="152">
        <f>'сем 1'!C28</f>
        <v>0</v>
      </c>
      <c r="K57" s="152">
        <f>'сем 1'!D28</f>
        <v>0</v>
      </c>
      <c r="L57" s="152">
        <f>'сем 1'!E28</f>
        <v>0</v>
      </c>
      <c r="M57" s="152">
        <f>'сем 1'!F28</f>
        <v>0</v>
      </c>
    </row>
    <row r="58" spans="1:13" ht="16.5">
      <c r="A58" s="215" t="s">
        <v>212</v>
      </c>
      <c r="B58" s="218"/>
      <c r="C58" s="218"/>
      <c r="D58" s="218"/>
      <c r="E58" s="218"/>
      <c r="F58" s="218"/>
      <c r="G58" s="218"/>
      <c r="H58" s="218"/>
      <c r="I58" s="217"/>
      <c r="J58" s="152"/>
      <c r="K58" s="152"/>
      <c r="L58" s="152"/>
      <c r="M58" s="152"/>
    </row>
    <row r="59" spans="1:12" ht="15">
      <c r="A59" s="797" t="str">
        <f>'сем 1'!B29</f>
        <v>Мехатроніка в технологічних системах</v>
      </c>
      <c r="B59" s="797"/>
      <c r="C59" s="797"/>
      <c r="D59" s="797"/>
      <c r="E59" s="797"/>
      <c r="F59" s="797"/>
      <c r="G59" s="797"/>
      <c r="H59" s="797"/>
      <c r="I59" s="797"/>
      <c r="J59" s="212"/>
      <c r="K59" s="212"/>
      <c r="L59" s="212"/>
    </row>
    <row r="60" spans="1:12" ht="15">
      <c r="A60" s="218" t="s">
        <v>213</v>
      </c>
      <c r="B60" s="222"/>
      <c r="C60" s="222">
        <v>2</v>
      </c>
      <c r="D60" s="222">
        <v>9</v>
      </c>
      <c r="E60" s="222">
        <v>0</v>
      </c>
      <c r="F60" s="222">
        <v>9</v>
      </c>
      <c r="G60" s="223"/>
      <c r="H60" s="222"/>
      <c r="I60" s="222"/>
      <c r="J60" s="208"/>
      <c r="K60" s="208"/>
      <c r="L60" s="208"/>
    </row>
    <row r="61" spans="1:13" ht="16.5">
      <c r="A61" s="218" t="s">
        <v>214</v>
      </c>
      <c r="B61" s="218"/>
      <c r="C61" s="222">
        <f>'сем 1'!N29</f>
        <v>2</v>
      </c>
      <c r="D61" s="222">
        <v>9</v>
      </c>
      <c r="E61" s="222">
        <f>'сем 1'!K29</f>
        <v>0</v>
      </c>
      <c r="F61" s="222">
        <v>9</v>
      </c>
      <c r="G61" s="223"/>
      <c r="H61" s="218"/>
      <c r="I61" s="217" t="s">
        <v>207</v>
      </c>
      <c r="J61" s="152">
        <f>'сем 1'!C29</f>
        <v>0</v>
      </c>
      <c r="K61" s="152">
        <f>'сем 1'!D29</f>
        <v>0</v>
      </c>
      <c r="L61" s="152">
        <f>'сем 1'!E29</f>
        <v>0</v>
      </c>
      <c r="M61" s="152">
        <f>'сем 1'!F29</f>
        <v>0</v>
      </c>
    </row>
    <row r="62" spans="1:13" ht="16.5">
      <c r="A62" s="215" t="s">
        <v>212</v>
      </c>
      <c r="B62" s="218"/>
      <c r="C62" s="218"/>
      <c r="D62" s="218"/>
      <c r="E62" s="218"/>
      <c r="F62" s="218"/>
      <c r="G62" s="218"/>
      <c r="H62" s="218"/>
      <c r="I62" s="217"/>
      <c r="J62" s="152"/>
      <c r="K62" s="152"/>
      <c r="L62" s="152"/>
      <c r="M62" s="152"/>
    </row>
    <row r="63" spans="1:12" ht="15">
      <c r="A63" s="797" t="str">
        <f>'сем 1'!B30</f>
        <v>Технологічні основи ГВС</v>
      </c>
      <c r="B63" s="797"/>
      <c r="C63" s="797"/>
      <c r="D63" s="797"/>
      <c r="E63" s="797"/>
      <c r="F63" s="797"/>
      <c r="G63" s="797"/>
      <c r="H63" s="797"/>
      <c r="I63" s="797"/>
      <c r="J63" s="212"/>
      <c r="K63" s="212"/>
      <c r="L63" s="212"/>
    </row>
    <row r="64" spans="1:12" ht="15">
      <c r="A64" s="218" t="s">
        <v>213</v>
      </c>
      <c r="B64" s="222"/>
      <c r="C64" s="222">
        <v>2</v>
      </c>
      <c r="D64" s="222">
        <v>9</v>
      </c>
      <c r="E64" s="222">
        <v>0</v>
      </c>
      <c r="F64" s="222">
        <v>9</v>
      </c>
      <c r="G64" s="222"/>
      <c r="H64" s="222"/>
      <c r="I64" s="222"/>
      <c r="J64" s="208"/>
      <c r="K64" s="208"/>
      <c r="L64" s="208"/>
    </row>
    <row r="65" spans="1:13" ht="16.5">
      <c r="A65" s="218" t="s">
        <v>214</v>
      </c>
      <c r="B65" s="218"/>
      <c r="C65" s="222">
        <f>'сем 1'!N30</f>
        <v>2</v>
      </c>
      <c r="D65" s="222">
        <v>9</v>
      </c>
      <c r="E65" s="222">
        <f>'сем 1'!K30</f>
        <v>0</v>
      </c>
      <c r="F65" s="222">
        <v>9</v>
      </c>
      <c r="G65" s="218"/>
      <c r="H65" s="218"/>
      <c r="I65" s="217" t="s">
        <v>207</v>
      </c>
      <c r="J65" s="152">
        <f>'сем 1'!C30</f>
        <v>0</v>
      </c>
      <c r="K65" s="152">
        <f>'сем 1'!D30</f>
        <v>0</v>
      </c>
      <c r="L65" s="152">
        <f>'сем 1'!E30</f>
        <v>0</v>
      </c>
      <c r="M65" s="152">
        <f>'сем 1'!F30</f>
        <v>0</v>
      </c>
    </row>
    <row r="66" spans="1:13" ht="16.5">
      <c r="A66" s="215" t="s">
        <v>212</v>
      </c>
      <c r="B66" s="218"/>
      <c r="C66" s="218"/>
      <c r="D66" s="218"/>
      <c r="E66" s="218"/>
      <c r="F66" s="218"/>
      <c r="G66" s="218"/>
      <c r="H66" s="218"/>
      <c r="I66" s="217"/>
      <c r="J66" s="152"/>
      <c r="K66" s="152"/>
      <c r="L66" s="152"/>
      <c r="M66" s="152"/>
    </row>
    <row r="67" spans="1:12" ht="15">
      <c r="A67" s="797" t="str">
        <f>'сем 1'!B31</f>
        <v>Цільова індивідуальна підготовка (1)</v>
      </c>
      <c r="B67" s="797"/>
      <c r="C67" s="797"/>
      <c r="D67" s="797"/>
      <c r="E67" s="797"/>
      <c r="F67" s="797"/>
      <c r="G67" s="797"/>
      <c r="H67" s="797"/>
      <c r="I67" s="797"/>
      <c r="J67" s="212"/>
      <c r="K67" s="212"/>
      <c r="L67" s="212"/>
    </row>
    <row r="68" spans="1:12" ht="15">
      <c r="A68" s="218" t="s">
        <v>213</v>
      </c>
      <c r="B68" s="222"/>
      <c r="C68" s="222">
        <v>2</v>
      </c>
      <c r="D68" s="222">
        <v>0</v>
      </c>
      <c r="E68" s="222">
        <v>0</v>
      </c>
      <c r="F68" s="222">
        <v>36</v>
      </c>
      <c r="G68" s="222"/>
      <c r="H68" s="222"/>
      <c r="I68" s="222"/>
      <c r="J68" s="208"/>
      <c r="K68" s="208"/>
      <c r="L68" s="208"/>
    </row>
    <row r="69" spans="1:13" ht="16.5">
      <c r="A69" s="218" t="s">
        <v>214</v>
      </c>
      <c r="B69" s="218"/>
      <c r="C69" s="222">
        <f>'сем 1'!N31</f>
        <v>4</v>
      </c>
      <c r="D69" s="222">
        <f>'сем 1'!J31</f>
        <v>0</v>
      </c>
      <c r="E69" s="222">
        <f>'сем 1'!K31</f>
        <v>0</v>
      </c>
      <c r="F69" s="222">
        <v>36</v>
      </c>
      <c r="G69" s="218"/>
      <c r="H69" s="218"/>
      <c r="I69" s="217" t="s">
        <v>207</v>
      </c>
      <c r="J69" s="152">
        <f>'сем 1'!C31</f>
        <v>0</v>
      </c>
      <c r="K69" s="152">
        <f>'сем 1'!D31</f>
        <v>0</v>
      </c>
      <c r="L69" s="152">
        <f>'сем 1'!E31</f>
        <v>0</v>
      </c>
      <c r="M69" s="152">
        <f>'сем 1'!F31</f>
        <v>0</v>
      </c>
    </row>
    <row r="70" spans="1:13" ht="16.5">
      <c r="A70" s="215" t="s">
        <v>212</v>
      </c>
      <c r="B70" s="218"/>
      <c r="C70" s="218"/>
      <c r="D70" s="218"/>
      <c r="E70" s="218"/>
      <c r="F70" s="218"/>
      <c r="G70" s="218"/>
      <c r="H70" s="218"/>
      <c r="I70" s="218"/>
      <c r="J70" s="152"/>
      <c r="K70" s="152"/>
      <c r="L70" s="152"/>
      <c r="M70" s="152"/>
    </row>
  </sheetData>
  <sheetProtection/>
  <mergeCells count="19">
    <mergeCell ref="A55:I55"/>
    <mergeCell ref="A59:I59"/>
    <mergeCell ref="A63:I63"/>
    <mergeCell ref="J3:M3"/>
    <mergeCell ref="A5:I5"/>
    <mergeCell ref="A8:I8"/>
    <mergeCell ref="A11:I11"/>
    <mergeCell ref="A14:I14"/>
    <mergeCell ref="A17:I17"/>
    <mergeCell ref="A67:I67"/>
    <mergeCell ref="A22:I22"/>
    <mergeCell ref="A25:I25"/>
    <mergeCell ref="A28:I28"/>
    <mergeCell ref="A36:L36"/>
    <mergeCell ref="A40:L40"/>
    <mergeCell ref="A52:L52"/>
    <mergeCell ref="A31:I31"/>
    <mergeCell ref="A44:I44"/>
    <mergeCell ref="A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4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1.28125" style="119" customWidth="1"/>
    <col min="2" max="2" width="44.140625" style="120" customWidth="1"/>
    <col min="3" max="3" width="6.7109375" style="121" customWidth="1"/>
    <col min="4" max="4" width="12.00390625" style="122" customWidth="1"/>
    <col min="5" max="5" width="7.28125" style="122" customWidth="1"/>
    <col min="6" max="6" width="6.421875" style="121" customWidth="1"/>
    <col min="7" max="7" width="7.421875" style="121" hidden="1" customWidth="1"/>
    <col min="8" max="8" width="9.8515625" style="121" hidden="1" customWidth="1"/>
    <col min="9" max="9" width="8.7109375" style="120" hidden="1" customWidth="1"/>
    <col min="10" max="10" width="8.00390625" style="120" customWidth="1"/>
    <col min="11" max="11" width="5.8515625" style="120" customWidth="1"/>
    <col min="12" max="12" width="7.8515625" style="120" customWidth="1"/>
    <col min="13" max="13" width="8.8515625" style="120" hidden="1" customWidth="1"/>
    <col min="14" max="14" width="13.140625" style="120" customWidth="1"/>
    <col min="15" max="15" width="5.140625" style="120" hidden="1" customWidth="1"/>
    <col min="16" max="16" width="4.8515625" style="120" hidden="1" customWidth="1"/>
    <col min="17" max="19" width="3.8515625" style="120" hidden="1" customWidth="1"/>
    <col min="20" max="24" width="0" style="79" hidden="1" customWidth="1"/>
    <col min="25" max="25" width="26.421875" style="79" customWidth="1"/>
    <col min="26" max="16384" width="9.140625" style="79" customWidth="1"/>
  </cols>
  <sheetData>
    <row r="1" spans="1:19" s="65" customFormat="1" ht="18.75" thickBot="1">
      <c r="A1" s="676" t="s">
        <v>219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</row>
    <row r="2" spans="1:25" s="65" customFormat="1" ht="15.75" customHeight="1">
      <c r="A2" s="687" t="s">
        <v>138</v>
      </c>
      <c r="B2" s="690" t="s">
        <v>70</v>
      </c>
      <c r="C2" s="693" t="s">
        <v>71</v>
      </c>
      <c r="D2" s="694"/>
      <c r="E2" s="694"/>
      <c r="F2" s="695"/>
      <c r="G2" s="816" t="s">
        <v>72</v>
      </c>
      <c r="H2" s="819" t="s">
        <v>73</v>
      </c>
      <c r="I2" s="820"/>
      <c r="J2" s="820"/>
      <c r="K2" s="820"/>
      <c r="L2" s="820"/>
      <c r="M2" s="820"/>
      <c r="N2" s="812" t="s">
        <v>217</v>
      </c>
      <c r="O2" s="230"/>
      <c r="P2" s="230"/>
      <c r="Q2" s="230"/>
      <c r="R2" s="230"/>
      <c r="S2" s="230"/>
      <c r="T2" s="231"/>
      <c r="U2" s="231"/>
      <c r="V2" s="231"/>
      <c r="W2" s="231"/>
      <c r="X2" s="231"/>
      <c r="Y2" s="806" t="s">
        <v>218</v>
      </c>
    </row>
    <row r="3" spans="1:25" s="65" customFormat="1" ht="15.75">
      <c r="A3" s="688"/>
      <c r="B3" s="691"/>
      <c r="C3" s="705" t="s">
        <v>74</v>
      </c>
      <c r="D3" s="707" t="s">
        <v>75</v>
      </c>
      <c r="E3" s="709" t="s">
        <v>76</v>
      </c>
      <c r="F3" s="710"/>
      <c r="G3" s="817"/>
      <c r="H3" s="813" t="s">
        <v>6</v>
      </c>
      <c r="I3" s="821" t="s">
        <v>77</v>
      </c>
      <c r="J3" s="822"/>
      <c r="K3" s="822"/>
      <c r="L3" s="823"/>
      <c r="M3" s="824" t="s">
        <v>78</v>
      </c>
      <c r="N3" s="812"/>
      <c r="O3" s="230"/>
      <c r="P3" s="230"/>
      <c r="Q3" s="230"/>
      <c r="R3" s="230"/>
      <c r="S3" s="230"/>
      <c r="T3" s="231"/>
      <c r="U3" s="231"/>
      <c r="V3" s="231"/>
      <c r="W3" s="231"/>
      <c r="X3" s="231"/>
      <c r="Y3" s="806"/>
    </row>
    <row r="4" spans="1:25" s="65" customFormat="1" ht="15.75">
      <c r="A4" s="688"/>
      <c r="B4" s="691"/>
      <c r="C4" s="705"/>
      <c r="D4" s="707"/>
      <c r="E4" s="707" t="s">
        <v>79</v>
      </c>
      <c r="F4" s="810" t="s">
        <v>80</v>
      </c>
      <c r="G4" s="817"/>
      <c r="H4" s="814"/>
      <c r="I4" s="803" t="s">
        <v>16</v>
      </c>
      <c r="J4" s="803" t="s">
        <v>19</v>
      </c>
      <c r="K4" s="803" t="s">
        <v>81</v>
      </c>
      <c r="L4" s="803" t="s">
        <v>82</v>
      </c>
      <c r="M4" s="825"/>
      <c r="N4" s="812"/>
      <c r="O4" s="232"/>
      <c r="P4" s="232"/>
      <c r="Q4" s="232"/>
      <c r="R4" s="232"/>
      <c r="S4" s="232"/>
      <c r="T4" s="231"/>
      <c r="U4" s="231"/>
      <c r="V4" s="231"/>
      <c r="W4" s="231"/>
      <c r="X4" s="231"/>
      <c r="Y4" s="806"/>
    </row>
    <row r="5" spans="1:25" s="65" customFormat="1" ht="15.75">
      <c r="A5" s="688"/>
      <c r="B5" s="691"/>
      <c r="C5" s="705"/>
      <c r="D5" s="707"/>
      <c r="E5" s="707"/>
      <c r="F5" s="810"/>
      <c r="G5" s="817"/>
      <c r="H5" s="814"/>
      <c r="I5" s="804"/>
      <c r="J5" s="804"/>
      <c r="K5" s="804"/>
      <c r="L5" s="804"/>
      <c r="M5" s="825"/>
      <c r="N5" s="812"/>
      <c r="O5" s="233"/>
      <c r="P5" s="233"/>
      <c r="Q5" s="233"/>
      <c r="R5" s="233"/>
      <c r="S5" s="233"/>
      <c r="T5" s="231"/>
      <c r="U5" s="231"/>
      <c r="V5" s="231"/>
      <c r="W5" s="231"/>
      <c r="X5" s="231"/>
      <c r="Y5" s="806"/>
    </row>
    <row r="6" spans="1:25" s="65" customFormat="1" ht="15.75">
      <c r="A6" s="688"/>
      <c r="B6" s="691"/>
      <c r="C6" s="705"/>
      <c r="D6" s="707"/>
      <c r="E6" s="707"/>
      <c r="F6" s="810"/>
      <c r="G6" s="817"/>
      <c r="H6" s="814"/>
      <c r="I6" s="804"/>
      <c r="J6" s="804"/>
      <c r="K6" s="804"/>
      <c r="L6" s="804"/>
      <c r="M6" s="825"/>
      <c r="N6" s="812"/>
      <c r="O6" s="232"/>
      <c r="P6" s="232"/>
      <c r="Q6" s="232"/>
      <c r="R6" s="232"/>
      <c r="S6" s="232"/>
      <c r="T6" s="231"/>
      <c r="U6" s="231"/>
      <c r="V6" s="231"/>
      <c r="W6" s="231"/>
      <c r="X6" s="231"/>
      <c r="Y6" s="806"/>
    </row>
    <row r="7" spans="1:25" s="65" customFormat="1" ht="25.5" customHeight="1" thickBot="1">
      <c r="A7" s="689"/>
      <c r="B7" s="692"/>
      <c r="C7" s="706"/>
      <c r="D7" s="708"/>
      <c r="E7" s="708"/>
      <c r="F7" s="811"/>
      <c r="G7" s="818"/>
      <c r="H7" s="815"/>
      <c r="I7" s="805"/>
      <c r="J7" s="805"/>
      <c r="K7" s="805"/>
      <c r="L7" s="805"/>
      <c r="M7" s="826"/>
      <c r="N7" s="812"/>
      <c r="O7" s="233"/>
      <c r="P7" s="233"/>
      <c r="Q7" s="233"/>
      <c r="R7" s="233"/>
      <c r="S7" s="233"/>
      <c r="T7" s="231"/>
      <c r="U7" s="231"/>
      <c r="V7" s="231"/>
      <c r="W7" s="231"/>
      <c r="X7" s="231"/>
      <c r="Y7" s="806"/>
    </row>
    <row r="8" spans="1:25" ht="18.75" thickBot="1">
      <c r="A8" s="807" t="s">
        <v>200</v>
      </c>
      <c r="B8" s="807"/>
      <c r="C8" s="807"/>
      <c r="D8" s="807"/>
      <c r="E8" s="807"/>
      <c r="F8" s="807"/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807"/>
      <c r="R8" s="807"/>
      <c r="S8" s="807"/>
      <c r="T8" s="807"/>
      <c r="U8" s="807"/>
      <c r="V8" s="807"/>
      <c r="W8" s="807"/>
      <c r="X8" s="807"/>
      <c r="Y8" s="808"/>
    </row>
    <row r="9" spans="1:251" s="248" customFormat="1" ht="37.5">
      <c r="A9" s="234" t="s">
        <v>86</v>
      </c>
      <c r="B9" s="235" t="s">
        <v>145</v>
      </c>
      <c r="C9" s="236">
        <v>1</v>
      </c>
      <c r="D9" s="237"/>
      <c r="E9" s="238"/>
      <c r="F9" s="239"/>
      <c r="G9" s="240">
        <v>3</v>
      </c>
      <c r="H9" s="241">
        <v>90</v>
      </c>
      <c r="I9" s="236">
        <v>30</v>
      </c>
      <c r="J9" s="242">
        <v>20</v>
      </c>
      <c r="K9" s="242"/>
      <c r="L9" s="242">
        <v>10</v>
      </c>
      <c r="M9" s="243">
        <v>60</v>
      </c>
      <c r="N9" s="244">
        <v>2</v>
      </c>
      <c r="O9" s="245"/>
      <c r="P9" s="245"/>
      <c r="Q9" s="245"/>
      <c r="R9" s="245"/>
      <c r="S9" s="245"/>
      <c r="T9" s="246"/>
      <c r="U9" s="246"/>
      <c r="V9" s="246"/>
      <c r="W9" s="246"/>
      <c r="X9" s="246"/>
      <c r="Y9" s="246"/>
      <c r="Z9" s="247">
        <v>1</v>
      </c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7"/>
      <c r="HQ9" s="247"/>
      <c r="HR9" s="247"/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  <c r="IO9" s="247"/>
      <c r="IP9" s="247"/>
      <c r="IQ9" s="247"/>
    </row>
    <row r="10" spans="1:251" s="248" customFormat="1" ht="37.5">
      <c r="A10" s="249" t="s">
        <v>87</v>
      </c>
      <c r="B10" s="250" t="s">
        <v>146</v>
      </c>
      <c r="C10" s="251"/>
      <c r="D10" s="252" t="s">
        <v>133</v>
      </c>
      <c r="E10" s="252"/>
      <c r="F10" s="253"/>
      <c r="G10" s="254">
        <v>2</v>
      </c>
      <c r="H10" s="255">
        <v>60</v>
      </c>
      <c r="I10" s="256">
        <v>23</v>
      </c>
      <c r="J10" s="257">
        <v>15</v>
      </c>
      <c r="K10" s="257"/>
      <c r="L10" s="257">
        <v>8</v>
      </c>
      <c r="M10" s="258">
        <v>37</v>
      </c>
      <c r="N10" s="244">
        <v>1.5</v>
      </c>
      <c r="O10" s="259"/>
      <c r="P10" s="259"/>
      <c r="Q10" s="259"/>
      <c r="R10" s="259"/>
      <c r="S10" s="259"/>
      <c r="T10" s="246"/>
      <c r="U10" s="246"/>
      <c r="V10" s="246"/>
      <c r="W10" s="246"/>
      <c r="X10" s="246"/>
      <c r="Y10" s="246"/>
      <c r="Z10" s="247">
        <v>2</v>
      </c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  <c r="IL10" s="247"/>
      <c r="IM10" s="247"/>
      <c r="IN10" s="247"/>
      <c r="IO10" s="247"/>
      <c r="IP10" s="247"/>
      <c r="IQ10" s="247"/>
    </row>
    <row r="11" spans="1:251" s="248" customFormat="1" ht="38.25" thickBot="1">
      <c r="A11" s="249" t="s">
        <v>88</v>
      </c>
      <c r="B11" s="260" t="s">
        <v>147</v>
      </c>
      <c r="C11" s="256">
        <v>1</v>
      </c>
      <c r="D11" s="261"/>
      <c r="E11" s="262"/>
      <c r="F11" s="263"/>
      <c r="G11" s="254">
        <v>3</v>
      </c>
      <c r="H11" s="255">
        <v>90</v>
      </c>
      <c r="I11" s="256">
        <v>30</v>
      </c>
      <c r="J11" s="257">
        <v>20</v>
      </c>
      <c r="K11" s="257"/>
      <c r="L11" s="257">
        <v>10</v>
      </c>
      <c r="M11" s="258">
        <v>60</v>
      </c>
      <c r="N11" s="245">
        <v>2</v>
      </c>
      <c r="O11" s="245"/>
      <c r="P11" s="245"/>
      <c r="Q11" s="245"/>
      <c r="R11" s="245"/>
      <c r="S11" s="245"/>
      <c r="T11" s="246"/>
      <c r="U11" s="246"/>
      <c r="V11" s="246"/>
      <c r="W11" s="246"/>
      <c r="X11" s="246"/>
      <c r="Y11" s="246"/>
      <c r="Z11" s="247">
        <v>3</v>
      </c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7"/>
      <c r="FL11" s="247"/>
      <c r="FM11" s="247"/>
      <c r="FN11" s="247"/>
      <c r="FO11" s="247"/>
      <c r="FP11" s="247"/>
      <c r="FQ11" s="247"/>
      <c r="FR11" s="247"/>
      <c r="FS11" s="247"/>
      <c r="FT11" s="247"/>
      <c r="FU11" s="247"/>
      <c r="FV11" s="247"/>
      <c r="FW11" s="247"/>
      <c r="FX11" s="247"/>
      <c r="FY11" s="247"/>
      <c r="FZ11" s="247"/>
      <c r="GA11" s="247"/>
      <c r="GB11" s="247"/>
      <c r="GC11" s="247"/>
      <c r="GD11" s="247"/>
      <c r="GE11" s="247"/>
      <c r="GF11" s="247"/>
      <c r="GG11" s="247"/>
      <c r="GH11" s="247"/>
      <c r="GI11" s="247"/>
      <c r="GJ11" s="247"/>
      <c r="GK11" s="247"/>
      <c r="GL11" s="247"/>
      <c r="GM11" s="247"/>
      <c r="GN11" s="247"/>
      <c r="GO11" s="247"/>
      <c r="GP11" s="247"/>
      <c r="GQ11" s="247"/>
      <c r="GR11" s="247"/>
      <c r="GS11" s="247"/>
      <c r="GT11" s="247"/>
      <c r="GU11" s="247"/>
      <c r="GV11" s="247"/>
      <c r="GW11" s="247"/>
      <c r="GX11" s="247"/>
      <c r="GY11" s="247"/>
      <c r="GZ11" s="247"/>
      <c r="HA11" s="247"/>
      <c r="HB11" s="247"/>
      <c r="HC11" s="247"/>
      <c r="HD11" s="247"/>
      <c r="HE11" s="247"/>
      <c r="HF11" s="247"/>
      <c r="HG11" s="247"/>
      <c r="HH11" s="247"/>
      <c r="HI11" s="247"/>
      <c r="HJ11" s="247"/>
      <c r="HK11" s="247"/>
      <c r="HL11" s="247"/>
      <c r="HM11" s="247"/>
      <c r="HN11" s="247"/>
      <c r="HO11" s="247"/>
      <c r="HP11" s="247"/>
      <c r="HQ11" s="247"/>
      <c r="HR11" s="247"/>
      <c r="HS11" s="247"/>
      <c r="HT11" s="247"/>
      <c r="HU11" s="247"/>
      <c r="HV11" s="247"/>
      <c r="HW11" s="247"/>
      <c r="HX11" s="247"/>
      <c r="HY11" s="247"/>
      <c r="HZ11" s="247"/>
      <c r="IA11" s="247"/>
      <c r="IB11" s="247"/>
      <c r="IC11" s="247"/>
      <c r="ID11" s="247"/>
      <c r="IE11" s="247"/>
      <c r="IF11" s="247"/>
      <c r="IG11" s="247"/>
      <c r="IH11" s="247"/>
      <c r="II11" s="247"/>
      <c r="IJ11" s="247"/>
      <c r="IK11" s="247"/>
      <c r="IL11" s="247"/>
      <c r="IM11" s="247"/>
      <c r="IN11" s="247"/>
      <c r="IO11" s="247"/>
      <c r="IP11" s="247"/>
      <c r="IQ11" s="247"/>
    </row>
    <row r="12" spans="1:251" s="248" customFormat="1" ht="19.5" thickBot="1">
      <c r="A12" s="264" t="s">
        <v>197</v>
      </c>
      <c r="B12" s="265" t="s">
        <v>14</v>
      </c>
      <c r="C12" s="257"/>
      <c r="D12" s="261" t="s">
        <v>133</v>
      </c>
      <c r="E12" s="261"/>
      <c r="F12" s="266"/>
      <c r="G12" s="267">
        <v>2</v>
      </c>
      <c r="H12" s="257">
        <v>60</v>
      </c>
      <c r="I12" s="268">
        <v>30</v>
      </c>
      <c r="J12" s="257"/>
      <c r="K12" s="257"/>
      <c r="L12" s="257">
        <v>30</v>
      </c>
      <c r="M12" s="269">
        <v>30</v>
      </c>
      <c r="N12" s="245">
        <v>2</v>
      </c>
      <c r="O12" s="270"/>
      <c r="P12" s="270"/>
      <c r="Q12" s="245"/>
      <c r="R12" s="245"/>
      <c r="S12" s="245"/>
      <c r="T12" s="246"/>
      <c r="U12" s="246"/>
      <c r="V12" s="246"/>
      <c r="W12" s="246"/>
      <c r="X12" s="246"/>
      <c r="Y12" s="246"/>
      <c r="Z12" s="247">
        <v>4</v>
      </c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7"/>
      <c r="FK12" s="247"/>
      <c r="FL12" s="247"/>
      <c r="FM12" s="247"/>
      <c r="FN12" s="247"/>
      <c r="FO12" s="247"/>
      <c r="FP12" s="247"/>
      <c r="FQ12" s="247"/>
      <c r="FR12" s="247"/>
      <c r="FS12" s="247"/>
      <c r="FT12" s="247"/>
      <c r="FU12" s="247"/>
      <c r="FV12" s="247"/>
      <c r="FW12" s="247"/>
      <c r="FX12" s="247"/>
      <c r="FY12" s="247"/>
      <c r="FZ12" s="247"/>
      <c r="GA12" s="247"/>
      <c r="GB12" s="247"/>
      <c r="GC12" s="247"/>
      <c r="GD12" s="247"/>
      <c r="GE12" s="247"/>
      <c r="GF12" s="247"/>
      <c r="GG12" s="247"/>
      <c r="GH12" s="247"/>
      <c r="GI12" s="247"/>
      <c r="GJ12" s="247"/>
      <c r="GK12" s="247"/>
      <c r="GL12" s="247"/>
      <c r="GM12" s="247"/>
      <c r="GN12" s="247"/>
      <c r="GO12" s="247"/>
      <c r="GP12" s="247"/>
      <c r="GQ12" s="247"/>
      <c r="GR12" s="247"/>
      <c r="GS12" s="247"/>
      <c r="GT12" s="247"/>
      <c r="GU12" s="247"/>
      <c r="GV12" s="247"/>
      <c r="GW12" s="247"/>
      <c r="GX12" s="247"/>
      <c r="GY12" s="247"/>
      <c r="GZ12" s="247"/>
      <c r="HA12" s="247"/>
      <c r="HB12" s="247"/>
      <c r="HC12" s="247"/>
      <c r="HD12" s="247"/>
      <c r="HE12" s="247"/>
      <c r="HF12" s="247"/>
      <c r="HG12" s="247"/>
      <c r="HH12" s="247"/>
      <c r="HI12" s="247"/>
      <c r="HJ12" s="247"/>
      <c r="HK12" s="247"/>
      <c r="HL12" s="247"/>
      <c r="HM12" s="247"/>
      <c r="HN12" s="247"/>
      <c r="HO12" s="247"/>
      <c r="HP12" s="247"/>
      <c r="HQ12" s="247"/>
      <c r="HR12" s="247"/>
      <c r="HS12" s="247"/>
      <c r="HT12" s="247"/>
      <c r="HU12" s="247"/>
      <c r="HV12" s="247"/>
      <c r="HW12" s="247"/>
      <c r="HX12" s="247"/>
      <c r="HY12" s="247"/>
      <c r="HZ12" s="247"/>
      <c r="IA12" s="247"/>
      <c r="IB12" s="247"/>
      <c r="IC12" s="247"/>
      <c r="ID12" s="247"/>
      <c r="IE12" s="247"/>
      <c r="IF12" s="247"/>
      <c r="IG12" s="247"/>
      <c r="IH12" s="247"/>
      <c r="II12" s="247"/>
      <c r="IJ12" s="247"/>
      <c r="IK12" s="247"/>
      <c r="IL12" s="247"/>
      <c r="IM12" s="247"/>
      <c r="IN12" s="247"/>
      <c r="IO12" s="247"/>
      <c r="IP12" s="247"/>
      <c r="IQ12" s="247"/>
    </row>
    <row r="13" spans="1:26" s="248" customFormat="1" ht="37.5">
      <c r="A13" s="271" t="s">
        <v>136</v>
      </c>
      <c r="B13" s="272" t="s">
        <v>149</v>
      </c>
      <c r="C13" s="273" t="s">
        <v>133</v>
      </c>
      <c r="D13" s="274"/>
      <c r="E13" s="274"/>
      <c r="F13" s="275"/>
      <c r="G13" s="276">
        <v>5</v>
      </c>
      <c r="H13" s="277">
        <v>150</v>
      </c>
      <c r="I13" s="236">
        <v>60</v>
      </c>
      <c r="J13" s="242">
        <v>30</v>
      </c>
      <c r="K13" s="242">
        <v>15</v>
      </c>
      <c r="L13" s="242">
        <v>15</v>
      </c>
      <c r="M13" s="243">
        <v>90</v>
      </c>
      <c r="N13" s="278">
        <v>4</v>
      </c>
      <c r="O13" s="279"/>
      <c r="P13" s="280"/>
      <c r="Q13" s="281"/>
      <c r="R13" s="281"/>
      <c r="S13" s="280"/>
      <c r="T13" s="282"/>
      <c r="U13" s="282"/>
      <c r="V13" s="282"/>
      <c r="W13" s="282"/>
      <c r="X13" s="282"/>
      <c r="Y13" s="282"/>
      <c r="Z13" s="248">
        <v>5</v>
      </c>
    </row>
    <row r="14" spans="1:251" s="248" customFormat="1" ht="56.25">
      <c r="A14" s="283" t="s">
        <v>107</v>
      </c>
      <c r="B14" s="284" t="s">
        <v>150</v>
      </c>
      <c r="C14" s="285"/>
      <c r="D14" s="257">
        <v>1</v>
      </c>
      <c r="E14" s="258"/>
      <c r="F14" s="286"/>
      <c r="G14" s="287">
        <v>4.5</v>
      </c>
      <c r="H14" s="255">
        <v>135</v>
      </c>
      <c r="I14" s="256">
        <v>45</v>
      </c>
      <c r="J14" s="257">
        <v>15</v>
      </c>
      <c r="K14" s="257">
        <v>30</v>
      </c>
      <c r="L14" s="257"/>
      <c r="M14" s="258">
        <v>90</v>
      </c>
      <c r="N14" s="288">
        <v>3</v>
      </c>
      <c r="O14" s="288"/>
      <c r="P14" s="288"/>
      <c r="Q14" s="288"/>
      <c r="R14" s="288"/>
      <c r="S14" s="288"/>
      <c r="T14" s="246"/>
      <c r="U14" s="246"/>
      <c r="V14" s="246"/>
      <c r="W14" s="246"/>
      <c r="X14" s="246"/>
      <c r="Y14" s="246"/>
      <c r="Z14" s="247">
        <v>6</v>
      </c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</row>
    <row r="15" spans="1:26" s="248" customFormat="1" ht="18.75">
      <c r="A15" s="289" t="s">
        <v>108</v>
      </c>
      <c r="B15" s="290" t="s">
        <v>151</v>
      </c>
      <c r="C15" s="285"/>
      <c r="D15" s="257">
        <v>1</v>
      </c>
      <c r="E15" s="258"/>
      <c r="F15" s="286"/>
      <c r="G15" s="291">
        <v>4</v>
      </c>
      <c r="H15" s="255">
        <v>120</v>
      </c>
      <c r="I15" s="256">
        <v>60</v>
      </c>
      <c r="J15" s="257">
        <v>30</v>
      </c>
      <c r="K15" s="257">
        <v>15</v>
      </c>
      <c r="L15" s="257">
        <v>15</v>
      </c>
      <c r="M15" s="258">
        <v>60</v>
      </c>
      <c r="N15" s="288">
        <v>4</v>
      </c>
      <c r="O15" s="288"/>
      <c r="P15" s="288"/>
      <c r="Q15" s="288"/>
      <c r="R15" s="288"/>
      <c r="S15" s="288"/>
      <c r="T15" s="282"/>
      <c r="U15" s="282"/>
      <c r="V15" s="282"/>
      <c r="W15" s="282"/>
      <c r="X15" s="282"/>
      <c r="Y15" s="282"/>
      <c r="Z15" s="248">
        <v>7</v>
      </c>
    </row>
    <row r="16" spans="1:26" s="248" customFormat="1" ht="38.25" thickBot="1">
      <c r="A16" s="289" t="s">
        <v>109</v>
      </c>
      <c r="B16" s="290" t="s">
        <v>152</v>
      </c>
      <c r="C16" s="285"/>
      <c r="D16" s="257">
        <v>1</v>
      </c>
      <c r="E16" s="258"/>
      <c r="F16" s="286"/>
      <c r="G16" s="254">
        <v>4.5</v>
      </c>
      <c r="H16" s="255">
        <v>135</v>
      </c>
      <c r="I16" s="256">
        <v>45</v>
      </c>
      <c r="J16" s="257">
        <v>15</v>
      </c>
      <c r="K16" s="257">
        <v>30</v>
      </c>
      <c r="L16" s="257"/>
      <c r="M16" s="258">
        <v>90</v>
      </c>
      <c r="N16" s="288">
        <v>3</v>
      </c>
      <c r="O16" s="288"/>
      <c r="P16" s="288"/>
      <c r="Q16" s="288"/>
      <c r="R16" s="288"/>
      <c r="S16" s="288"/>
      <c r="T16" s="282"/>
      <c r="U16" s="282"/>
      <c r="V16" s="282"/>
      <c r="W16" s="282"/>
      <c r="X16" s="282"/>
      <c r="Y16" s="282"/>
      <c r="Z16" s="248">
        <v>8</v>
      </c>
    </row>
    <row r="17" spans="1:26" s="248" customFormat="1" ht="37.5">
      <c r="A17" s="292" t="s">
        <v>92</v>
      </c>
      <c r="B17" s="293" t="s">
        <v>169</v>
      </c>
      <c r="C17" s="294"/>
      <c r="D17" s="295">
        <v>1</v>
      </c>
      <c r="E17" s="295"/>
      <c r="F17" s="296"/>
      <c r="G17" s="297">
        <v>1.5</v>
      </c>
      <c r="H17" s="298">
        <v>45</v>
      </c>
      <c r="I17" s="299">
        <v>30</v>
      </c>
      <c r="J17" s="300"/>
      <c r="K17" s="300"/>
      <c r="L17" s="300">
        <v>30</v>
      </c>
      <c r="M17" s="301">
        <v>15</v>
      </c>
      <c r="N17" s="302">
        <v>2</v>
      </c>
      <c r="O17" s="302"/>
      <c r="P17" s="302"/>
      <c r="Q17" s="302"/>
      <c r="R17" s="302"/>
      <c r="S17" s="302"/>
      <c r="T17" s="282"/>
      <c r="U17" s="282"/>
      <c r="V17" s="282"/>
      <c r="W17" s="282"/>
      <c r="X17" s="282"/>
      <c r="Y17" s="282"/>
      <c r="Z17" s="248">
        <v>9</v>
      </c>
    </row>
    <row r="22" spans="1:25" ht="18">
      <c r="A22" s="809" t="s">
        <v>213</v>
      </c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809"/>
      <c r="S22" s="809"/>
      <c r="T22" s="809"/>
      <c r="U22" s="809"/>
      <c r="V22" s="809"/>
      <c r="W22" s="809"/>
      <c r="X22" s="809"/>
      <c r="Y22" s="809"/>
    </row>
    <row r="23" spans="1:251" s="248" customFormat="1" ht="18.75">
      <c r="A23" s="304" t="s">
        <v>134</v>
      </c>
      <c r="B23" s="305" t="s">
        <v>148</v>
      </c>
      <c r="C23" s="306"/>
      <c r="D23" s="307"/>
      <c r="E23" s="308"/>
      <c r="F23" s="309"/>
      <c r="G23" s="310">
        <v>2</v>
      </c>
      <c r="H23" s="311">
        <v>60</v>
      </c>
      <c r="I23" s="312">
        <v>27</v>
      </c>
      <c r="J23" s="313">
        <v>5</v>
      </c>
      <c r="K23" s="313"/>
      <c r="L23" s="313">
        <v>4</v>
      </c>
      <c r="M23" s="314">
        <v>33</v>
      </c>
      <c r="N23" s="315">
        <v>1</v>
      </c>
      <c r="P23" s="316"/>
      <c r="Q23" s="317"/>
      <c r="R23" s="318"/>
      <c r="S23" s="319"/>
      <c r="T23" s="247"/>
      <c r="U23" s="247" t="s">
        <v>195</v>
      </c>
      <c r="V23" s="247"/>
      <c r="W23" s="247"/>
      <c r="X23" s="247"/>
      <c r="Y23" s="320"/>
      <c r="Z23" s="247">
        <v>10</v>
      </c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7"/>
      <c r="FK23" s="247"/>
      <c r="FL23" s="247"/>
      <c r="FM23" s="247"/>
      <c r="FN23" s="247"/>
      <c r="FO23" s="247"/>
      <c r="FP23" s="247"/>
      <c r="FQ23" s="247"/>
      <c r="FR23" s="247"/>
      <c r="FS23" s="247"/>
      <c r="FT23" s="247"/>
      <c r="FU23" s="247"/>
      <c r="FV23" s="247"/>
      <c r="FW23" s="247"/>
      <c r="FX23" s="247"/>
      <c r="FY23" s="247"/>
      <c r="FZ23" s="247"/>
      <c r="GA23" s="247"/>
      <c r="GB23" s="247"/>
      <c r="GC23" s="247"/>
      <c r="GD23" s="247"/>
      <c r="GE23" s="247"/>
      <c r="GF23" s="247"/>
      <c r="GG23" s="247"/>
      <c r="GH23" s="247"/>
      <c r="GI23" s="247"/>
      <c r="GJ23" s="247"/>
      <c r="GK23" s="247"/>
      <c r="GL23" s="247"/>
      <c r="GM23" s="247"/>
      <c r="GN23" s="247"/>
      <c r="GO23" s="247"/>
      <c r="GP23" s="247"/>
      <c r="GQ23" s="247"/>
      <c r="GR23" s="247"/>
      <c r="GS23" s="247"/>
      <c r="GT23" s="247"/>
      <c r="GU23" s="247"/>
      <c r="GV23" s="247"/>
      <c r="GW23" s="247"/>
      <c r="GX23" s="247"/>
      <c r="GY23" s="247"/>
      <c r="GZ23" s="247"/>
      <c r="HA23" s="247"/>
      <c r="HB23" s="247"/>
      <c r="HC23" s="247"/>
      <c r="HD23" s="247"/>
      <c r="HE23" s="247"/>
      <c r="HF23" s="247"/>
      <c r="HG23" s="247"/>
      <c r="HH23" s="247"/>
      <c r="HI23" s="247"/>
      <c r="HJ23" s="247"/>
      <c r="HK23" s="247"/>
      <c r="HL23" s="247"/>
      <c r="HM23" s="247"/>
      <c r="HN23" s="247"/>
      <c r="HO23" s="247"/>
      <c r="HP23" s="247"/>
      <c r="HQ23" s="247"/>
      <c r="HR23" s="247"/>
      <c r="HS23" s="247"/>
      <c r="HT23" s="247"/>
      <c r="HU23" s="247"/>
      <c r="HV23" s="247"/>
      <c r="HW23" s="247"/>
      <c r="HX23" s="247"/>
      <c r="HY23" s="247"/>
      <c r="HZ23" s="247"/>
      <c r="IA23" s="247"/>
      <c r="IB23" s="247"/>
      <c r="IC23" s="247"/>
      <c r="ID23" s="247"/>
      <c r="IE23" s="247"/>
      <c r="IF23" s="247"/>
      <c r="IG23" s="247"/>
      <c r="IH23" s="247"/>
      <c r="II23" s="247"/>
      <c r="IJ23" s="247"/>
      <c r="IK23" s="247"/>
      <c r="IL23" s="247"/>
      <c r="IM23" s="247"/>
      <c r="IN23" s="247"/>
      <c r="IO23" s="247"/>
      <c r="IP23" s="247"/>
      <c r="IQ23" s="247"/>
    </row>
    <row r="24" spans="1:26" s="248" customFormat="1" ht="56.25">
      <c r="A24" s="289" t="s">
        <v>137</v>
      </c>
      <c r="B24" s="321" t="s">
        <v>172</v>
      </c>
      <c r="C24" s="256"/>
      <c r="D24" s="257"/>
      <c r="E24" s="258"/>
      <c r="F24" s="322"/>
      <c r="G24" s="254">
        <v>1</v>
      </c>
      <c r="H24" s="255">
        <v>30</v>
      </c>
      <c r="I24" s="256">
        <v>18</v>
      </c>
      <c r="J24" s="257"/>
      <c r="K24" s="257"/>
      <c r="L24" s="257">
        <v>9</v>
      </c>
      <c r="M24" s="286">
        <v>12</v>
      </c>
      <c r="N24" s="323">
        <v>1</v>
      </c>
      <c r="P24" s="324"/>
      <c r="Q24" s="325"/>
      <c r="R24" s="323"/>
      <c r="S24" s="326"/>
      <c r="Y24" s="282"/>
      <c r="Z24" s="248">
        <v>5</v>
      </c>
    </row>
    <row r="25" spans="1:26" s="248" customFormat="1" ht="37.5">
      <c r="A25" s="289" t="s">
        <v>110</v>
      </c>
      <c r="B25" s="327" t="s">
        <v>154</v>
      </c>
      <c r="C25" s="256"/>
      <c r="D25" s="257"/>
      <c r="E25" s="258"/>
      <c r="F25" s="328"/>
      <c r="G25" s="254">
        <v>4</v>
      </c>
      <c r="H25" s="255">
        <v>120</v>
      </c>
      <c r="I25" s="256">
        <v>63</v>
      </c>
      <c r="J25" s="257">
        <v>14</v>
      </c>
      <c r="K25" s="257">
        <v>18</v>
      </c>
      <c r="L25" s="257"/>
      <c r="M25" s="286">
        <v>57</v>
      </c>
      <c r="N25" s="329">
        <v>3.5</v>
      </c>
      <c r="P25" s="330"/>
      <c r="Q25" s="325"/>
      <c r="R25" s="323"/>
      <c r="S25" s="326"/>
      <c r="Y25" s="282"/>
      <c r="Z25" s="248">
        <v>11</v>
      </c>
    </row>
    <row r="26" spans="1:26" s="248" customFormat="1" ht="37.5">
      <c r="A26" s="289" t="s">
        <v>111</v>
      </c>
      <c r="B26" s="327" t="s">
        <v>173</v>
      </c>
      <c r="C26" s="256"/>
      <c r="D26" s="257"/>
      <c r="E26" s="258"/>
      <c r="F26" s="328"/>
      <c r="G26" s="254">
        <v>2.5</v>
      </c>
      <c r="H26" s="255">
        <v>75</v>
      </c>
      <c r="I26" s="257">
        <v>36</v>
      </c>
      <c r="J26" s="257">
        <v>9</v>
      </c>
      <c r="K26" s="257"/>
      <c r="L26" s="257">
        <v>9</v>
      </c>
      <c r="M26" s="257">
        <v>39</v>
      </c>
      <c r="N26" s="331">
        <v>2</v>
      </c>
      <c r="P26" s="332"/>
      <c r="Q26" s="333"/>
      <c r="R26" s="331"/>
      <c r="S26" s="334"/>
      <c r="Y26" s="282"/>
      <c r="Z26" s="248">
        <v>12</v>
      </c>
    </row>
    <row r="27" spans="1:26" s="248" customFormat="1" ht="37.5">
      <c r="A27" s="292" t="s">
        <v>93</v>
      </c>
      <c r="B27" s="335" t="s">
        <v>169</v>
      </c>
      <c r="C27" s="336"/>
      <c r="D27" s="337"/>
      <c r="E27" s="337"/>
      <c r="F27" s="338"/>
      <c r="G27" s="339">
        <v>2</v>
      </c>
      <c r="H27" s="340">
        <v>60</v>
      </c>
      <c r="I27" s="341">
        <v>27</v>
      </c>
      <c r="J27" s="341"/>
      <c r="K27" s="341"/>
      <c r="L27" s="341">
        <v>18</v>
      </c>
      <c r="M27" s="341">
        <v>33</v>
      </c>
      <c r="N27" s="342">
        <v>2</v>
      </c>
      <c r="P27" s="338"/>
      <c r="Q27" s="336"/>
      <c r="R27" s="342"/>
      <c r="S27" s="338"/>
      <c r="Y27" s="282"/>
      <c r="Z27" s="248">
        <v>9</v>
      </c>
    </row>
    <row r="28" spans="1:26" s="248" customFormat="1" ht="37.5">
      <c r="A28" s="292" t="s">
        <v>95</v>
      </c>
      <c r="B28" s="343" t="s">
        <v>174</v>
      </c>
      <c r="C28" s="344"/>
      <c r="D28" s="344"/>
      <c r="E28" s="344"/>
      <c r="F28" s="344"/>
      <c r="G28" s="345">
        <v>6</v>
      </c>
      <c r="H28" s="346">
        <v>180</v>
      </c>
      <c r="I28" s="347">
        <v>63</v>
      </c>
      <c r="J28" s="344">
        <v>14</v>
      </c>
      <c r="K28" s="344">
        <v>9</v>
      </c>
      <c r="L28" s="344">
        <v>9</v>
      </c>
      <c r="M28" s="348">
        <v>117</v>
      </c>
      <c r="N28" s="349">
        <v>3.5</v>
      </c>
      <c r="P28" s="350"/>
      <c r="Q28" s="347"/>
      <c r="R28" s="351"/>
      <c r="S28" s="350"/>
      <c r="Y28" s="282"/>
      <c r="Z28" s="248">
        <v>13</v>
      </c>
    </row>
    <row r="29" spans="1:26" s="248" customFormat="1" ht="37.5">
      <c r="A29" s="292" t="s">
        <v>96</v>
      </c>
      <c r="B29" s="352" t="s">
        <v>157</v>
      </c>
      <c r="C29" s="353"/>
      <c r="D29" s="354"/>
      <c r="E29" s="355"/>
      <c r="F29" s="356"/>
      <c r="G29" s="357">
        <v>3.5</v>
      </c>
      <c r="H29" s="358">
        <v>105</v>
      </c>
      <c r="I29" s="359">
        <v>36</v>
      </c>
      <c r="J29" s="360">
        <v>9</v>
      </c>
      <c r="K29" s="361"/>
      <c r="L29" s="361">
        <v>9</v>
      </c>
      <c r="M29" s="362">
        <v>69</v>
      </c>
      <c r="N29" s="363">
        <v>2</v>
      </c>
      <c r="P29" s="364"/>
      <c r="Q29" s="365"/>
      <c r="R29" s="363"/>
      <c r="S29" s="364"/>
      <c r="Y29" s="282"/>
      <c r="Z29" s="248">
        <v>14</v>
      </c>
    </row>
    <row r="30" spans="1:26" s="248" customFormat="1" ht="18.75">
      <c r="A30" s="292" t="s">
        <v>97</v>
      </c>
      <c r="B30" s="352" t="s">
        <v>159</v>
      </c>
      <c r="C30" s="353"/>
      <c r="D30" s="354"/>
      <c r="E30" s="355"/>
      <c r="F30" s="356"/>
      <c r="G30" s="357">
        <v>3.5</v>
      </c>
      <c r="H30" s="358">
        <v>105</v>
      </c>
      <c r="I30" s="359">
        <v>36</v>
      </c>
      <c r="J30" s="360">
        <v>9</v>
      </c>
      <c r="K30" s="361"/>
      <c r="L30" s="361">
        <v>9</v>
      </c>
      <c r="M30" s="362">
        <v>69</v>
      </c>
      <c r="N30" s="363">
        <v>2</v>
      </c>
      <c r="P30" s="364"/>
      <c r="Q30" s="365"/>
      <c r="R30" s="363"/>
      <c r="S30" s="364"/>
      <c r="Y30" s="282"/>
      <c r="Z30" s="248">
        <v>15</v>
      </c>
    </row>
    <row r="31" spans="1:26" s="248" customFormat="1" ht="37.5">
      <c r="A31" s="366" t="s">
        <v>98</v>
      </c>
      <c r="B31" s="367" t="s">
        <v>175</v>
      </c>
      <c r="C31" s="368"/>
      <c r="D31" s="369"/>
      <c r="E31" s="370"/>
      <c r="F31" s="371"/>
      <c r="G31" s="372">
        <v>6</v>
      </c>
      <c r="H31" s="373">
        <v>180</v>
      </c>
      <c r="I31" s="374">
        <v>72</v>
      </c>
      <c r="J31" s="375"/>
      <c r="K31" s="376"/>
      <c r="L31" s="376">
        <v>36</v>
      </c>
      <c r="M31" s="377">
        <v>108</v>
      </c>
      <c r="N31" s="378">
        <v>4</v>
      </c>
      <c r="P31" s="379"/>
      <c r="Q31" s="380"/>
      <c r="R31" s="378"/>
      <c r="S31" s="381"/>
      <c r="Y31" s="382"/>
      <c r="Z31" s="248">
        <v>16</v>
      </c>
    </row>
    <row r="32" spans="1:25" s="248" customFormat="1" ht="18.75">
      <c r="A32" s="383"/>
      <c r="B32" s="303" t="s">
        <v>220</v>
      </c>
      <c r="C32" s="384"/>
      <c r="D32" s="385"/>
      <c r="E32" s="385"/>
      <c r="F32" s="384"/>
      <c r="G32" s="384"/>
      <c r="H32" s="384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282"/>
      <c r="U32" s="282"/>
      <c r="V32" s="282"/>
      <c r="W32" s="282"/>
      <c r="X32" s="282"/>
      <c r="Y32" s="282"/>
    </row>
    <row r="33" spans="1:19" s="248" customFormat="1" ht="18.75">
      <c r="A33" s="387"/>
      <c r="B33" s="388"/>
      <c r="C33" s="389"/>
      <c r="D33" s="390"/>
      <c r="E33" s="390"/>
      <c r="F33" s="389"/>
      <c r="G33" s="389"/>
      <c r="H33" s="389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</row>
    <row r="34" spans="1:25" s="248" customFormat="1" ht="18">
      <c r="A34" s="809" t="s">
        <v>214</v>
      </c>
      <c r="B34" s="809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  <c r="Y34" s="809"/>
    </row>
    <row r="35" spans="1:25" s="248" customFormat="1" ht="18.75">
      <c r="A35" s="249" t="s">
        <v>134</v>
      </c>
      <c r="B35" s="260" t="s">
        <v>148</v>
      </c>
      <c r="C35" s="256"/>
      <c r="D35" s="261" t="s">
        <v>180</v>
      </c>
      <c r="E35" s="262"/>
      <c r="F35" s="263"/>
      <c r="G35" s="254">
        <v>2</v>
      </c>
      <c r="H35" s="255">
        <v>60</v>
      </c>
      <c r="I35" s="268">
        <v>27</v>
      </c>
      <c r="J35" s="391">
        <v>4</v>
      </c>
      <c r="K35" s="391"/>
      <c r="L35" s="391">
        <v>5</v>
      </c>
      <c r="M35" s="392">
        <v>33</v>
      </c>
      <c r="N35" s="393">
        <v>1</v>
      </c>
      <c r="O35" s="394"/>
      <c r="Q35" s="388"/>
      <c r="R35" s="388"/>
      <c r="S35" s="388"/>
      <c r="Y35" s="282"/>
    </row>
    <row r="36" spans="1:25" s="248" customFormat="1" ht="56.25">
      <c r="A36" s="289" t="s">
        <v>137</v>
      </c>
      <c r="B36" s="321" t="s">
        <v>172</v>
      </c>
      <c r="C36" s="256"/>
      <c r="D36" s="257"/>
      <c r="E36" s="258"/>
      <c r="F36" s="322" t="s">
        <v>112</v>
      </c>
      <c r="G36" s="254">
        <v>1</v>
      </c>
      <c r="H36" s="255">
        <v>30</v>
      </c>
      <c r="I36" s="256">
        <v>18</v>
      </c>
      <c r="J36" s="257"/>
      <c r="K36" s="257"/>
      <c r="L36" s="257">
        <v>9</v>
      </c>
      <c r="M36" s="286">
        <v>12</v>
      </c>
      <c r="N36" s="324">
        <v>1</v>
      </c>
      <c r="O36" s="323"/>
      <c r="Q36" s="388"/>
      <c r="R36" s="388"/>
      <c r="S36" s="388"/>
      <c r="Y36" s="282"/>
    </row>
    <row r="37" spans="1:25" s="248" customFormat="1" ht="37.5">
      <c r="A37" s="289" t="s">
        <v>110</v>
      </c>
      <c r="B37" s="327" t="s">
        <v>154</v>
      </c>
      <c r="C37" s="256"/>
      <c r="D37" s="257">
        <v>2</v>
      </c>
      <c r="E37" s="258"/>
      <c r="F37" s="328"/>
      <c r="G37" s="254">
        <v>4</v>
      </c>
      <c r="H37" s="255">
        <v>120</v>
      </c>
      <c r="I37" s="256">
        <v>63</v>
      </c>
      <c r="J37" s="257">
        <v>13</v>
      </c>
      <c r="K37" s="257">
        <v>18</v>
      </c>
      <c r="L37" s="257"/>
      <c r="M37" s="286">
        <v>57</v>
      </c>
      <c r="N37" s="395">
        <v>3.5</v>
      </c>
      <c r="O37" s="329"/>
      <c r="Q37" s="388"/>
      <c r="R37" s="388"/>
      <c r="S37" s="388"/>
      <c r="Y37" s="282"/>
    </row>
    <row r="38" spans="1:25" s="248" customFormat="1" ht="37.5">
      <c r="A38" s="289" t="s">
        <v>111</v>
      </c>
      <c r="B38" s="327" t="s">
        <v>173</v>
      </c>
      <c r="C38" s="256">
        <v>2</v>
      </c>
      <c r="D38" s="257"/>
      <c r="E38" s="258"/>
      <c r="F38" s="328"/>
      <c r="G38" s="254">
        <v>2.5</v>
      </c>
      <c r="H38" s="255">
        <v>75</v>
      </c>
      <c r="I38" s="257">
        <v>36</v>
      </c>
      <c r="J38" s="257">
        <v>9</v>
      </c>
      <c r="K38" s="257"/>
      <c r="L38" s="257">
        <v>9</v>
      </c>
      <c r="M38" s="257">
        <v>39</v>
      </c>
      <c r="N38" s="396">
        <v>2</v>
      </c>
      <c r="O38" s="331"/>
      <c r="Q38" s="388"/>
      <c r="R38" s="388"/>
      <c r="S38" s="388"/>
      <c r="Y38" s="282"/>
    </row>
    <row r="39" spans="1:25" s="248" customFormat="1" ht="37.5">
      <c r="A39" s="292" t="s">
        <v>93</v>
      </c>
      <c r="B39" s="335" t="s">
        <v>169</v>
      </c>
      <c r="C39" s="336">
        <v>2</v>
      </c>
      <c r="D39" s="337"/>
      <c r="E39" s="337"/>
      <c r="F39" s="338"/>
      <c r="G39" s="339">
        <v>2</v>
      </c>
      <c r="H39" s="340">
        <v>60</v>
      </c>
      <c r="I39" s="341">
        <v>27</v>
      </c>
      <c r="J39" s="341"/>
      <c r="K39" s="341"/>
      <c r="L39" s="341">
        <v>9</v>
      </c>
      <c r="M39" s="341">
        <v>33</v>
      </c>
      <c r="N39" s="338">
        <v>2</v>
      </c>
      <c r="O39" s="342"/>
      <c r="Q39" s="388"/>
      <c r="R39" s="388"/>
      <c r="S39" s="388"/>
      <c r="Y39" s="282"/>
    </row>
    <row r="40" spans="1:25" s="248" customFormat="1" ht="37.5">
      <c r="A40" s="292" t="s">
        <v>95</v>
      </c>
      <c r="B40" s="343" t="s">
        <v>174</v>
      </c>
      <c r="C40" s="344"/>
      <c r="D40" s="344">
        <v>2</v>
      </c>
      <c r="E40" s="344"/>
      <c r="F40" s="344"/>
      <c r="G40" s="345">
        <v>6</v>
      </c>
      <c r="H40" s="346">
        <v>180</v>
      </c>
      <c r="I40" s="347">
        <v>63</v>
      </c>
      <c r="J40" s="344">
        <v>13</v>
      </c>
      <c r="K40" s="344">
        <v>9</v>
      </c>
      <c r="L40" s="344">
        <v>9</v>
      </c>
      <c r="M40" s="348">
        <v>117</v>
      </c>
      <c r="N40" s="350">
        <v>3.5</v>
      </c>
      <c r="O40" s="349"/>
      <c r="Q40" s="388"/>
      <c r="R40" s="388"/>
      <c r="S40" s="388"/>
      <c r="Y40" s="282"/>
    </row>
    <row r="41" spans="1:25" s="248" customFormat="1" ht="37.5">
      <c r="A41" s="292" t="s">
        <v>96</v>
      </c>
      <c r="B41" s="352" t="s">
        <v>157</v>
      </c>
      <c r="C41" s="353"/>
      <c r="D41" s="354" t="s">
        <v>180</v>
      </c>
      <c r="E41" s="355"/>
      <c r="F41" s="356"/>
      <c r="G41" s="357">
        <v>3.5</v>
      </c>
      <c r="H41" s="358">
        <v>105</v>
      </c>
      <c r="I41" s="359">
        <v>36</v>
      </c>
      <c r="J41" s="360">
        <v>9</v>
      </c>
      <c r="K41" s="361"/>
      <c r="L41" s="361">
        <v>9</v>
      </c>
      <c r="M41" s="362">
        <v>69</v>
      </c>
      <c r="N41" s="364">
        <v>2</v>
      </c>
      <c r="O41" s="363"/>
      <c r="Q41" s="388"/>
      <c r="R41" s="388"/>
      <c r="S41" s="388"/>
      <c r="Y41" s="282"/>
    </row>
    <row r="42" spans="1:25" s="248" customFormat="1" ht="18.75">
      <c r="A42" s="292" t="s">
        <v>97</v>
      </c>
      <c r="B42" s="352" t="s">
        <v>159</v>
      </c>
      <c r="C42" s="353"/>
      <c r="D42" s="354" t="s">
        <v>180</v>
      </c>
      <c r="E42" s="355"/>
      <c r="F42" s="356"/>
      <c r="G42" s="357">
        <v>3.5</v>
      </c>
      <c r="H42" s="358">
        <v>105</v>
      </c>
      <c r="I42" s="359">
        <v>36</v>
      </c>
      <c r="J42" s="360">
        <v>9</v>
      </c>
      <c r="K42" s="361"/>
      <c r="L42" s="361">
        <v>9</v>
      </c>
      <c r="M42" s="362">
        <v>69</v>
      </c>
      <c r="N42" s="364">
        <v>2</v>
      </c>
      <c r="O42" s="363"/>
      <c r="Q42" s="388"/>
      <c r="R42" s="388"/>
      <c r="S42" s="388"/>
      <c r="Y42" s="282"/>
    </row>
    <row r="43" spans="1:25" s="248" customFormat="1" ht="37.5">
      <c r="A43" s="366" t="s">
        <v>98</v>
      </c>
      <c r="B43" s="367" t="s">
        <v>175</v>
      </c>
      <c r="C43" s="368"/>
      <c r="D43" s="369" t="s">
        <v>180</v>
      </c>
      <c r="E43" s="370"/>
      <c r="F43" s="371"/>
      <c r="G43" s="372">
        <v>6</v>
      </c>
      <c r="H43" s="373">
        <v>180</v>
      </c>
      <c r="I43" s="374">
        <v>72</v>
      </c>
      <c r="J43" s="375"/>
      <c r="K43" s="376"/>
      <c r="L43" s="376">
        <v>36</v>
      </c>
      <c r="M43" s="377">
        <v>108</v>
      </c>
      <c r="N43" s="379">
        <v>4</v>
      </c>
      <c r="O43" s="378"/>
      <c r="Q43" s="388"/>
      <c r="R43" s="388"/>
      <c r="S43" s="388"/>
      <c r="Y43" s="382"/>
    </row>
    <row r="44" spans="1:25" s="248" customFormat="1" ht="18.75">
      <c r="A44" s="383"/>
      <c r="B44" s="303" t="s">
        <v>220</v>
      </c>
      <c r="C44" s="384"/>
      <c r="D44" s="385"/>
      <c r="E44" s="385"/>
      <c r="F44" s="384"/>
      <c r="G44" s="384"/>
      <c r="H44" s="384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282"/>
      <c r="U44" s="282"/>
      <c r="V44" s="282"/>
      <c r="W44" s="282"/>
      <c r="X44" s="282"/>
      <c r="Y44" s="282"/>
    </row>
  </sheetData>
  <sheetProtection/>
  <mergeCells count="23">
    <mergeCell ref="L4:L7"/>
    <mergeCell ref="I3:L3"/>
    <mergeCell ref="M3:M7"/>
    <mergeCell ref="E3:F3"/>
    <mergeCell ref="N2:N7"/>
    <mergeCell ref="H3:H7"/>
    <mergeCell ref="A34:Y34"/>
    <mergeCell ref="A1:S1"/>
    <mergeCell ref="A2:A7"/>
    <mergeCell ref="B2:B7"/>
    <mergeCell ref="C2:F2"/>
    <mergeCell ref="G2:G7"/>
    <mergeCell ref="H2:M2"/>
    <mergeCell ref="I4:I7"/>
    <mergeCell ref="J4:J7"/>
    <mergeCell ref="K4:K7"/>
    <mergeCell ref="Y2:Y7"/>
    <mergeCell ref="A8:Y8"/>
    <mergeCell ref="A22:Y22"/>
    <mergeCell ref="E4:E7"/>
    <mergeCell ref="F4:F7"/>
    <mergeCell ref="C3:C7"/>
    <mergeCell ref="D3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MASHBURO</cp:lastModifiedBy>
  <cp:lastPrinted>2019-06-24T04:41:05Z</cp:lastPrinted>
  <dcterms:created xsi:type="dcterms:W3CDTF">2018-09-25T13:00:18Z</dcterms:created>
  <dcterms:modified xsi:type="dcterms:W3CDTF">2019-09-10T06:03:14Z</dcterms:modified>
  <cp:category/>
  <cp:version/>
  <cp:contentType/>
  <cp:contentStatus/>
</cp:coreProperties>
</file>